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025"/>
  </bookViews>
  <sheets>
    <sheet name="Pubblicità" sheetId="1" r:id="rId1"/>
    <sheet name="AFFISSIONI OK" sheetId="5" r:id="rId2"/>
    <sheet name="suolo ok" sheetId="4" r:id="rId3"/>
  </sheets>
  <calcPr calcId="125725"/>
</workbook>
</file>

<file path=xl/calcChain.xml><?xml version="1.0" encoding="utf-8"?>
<calcChain xmlns="http://schemas.openxmlformats.org/spreadsheetml/2006/main">
  <c r="E17" i="4"/>
  <c r="B36"/>
  <c r="B35"/>
  <c r="B34"/>
  <c r="B32"/>
  <c r="B33"/>
  <c r="B31"/>
  <c r="B30"/>
  <c r="B29"/>
  <c r="B28"/>
  <c r="B22"/>
  <c r="B16" l="1"/>
  <c r="B17"/>
  <c r="B14"/>
  <c r="B13"/>
  <c r="E9" i="5" l="1"/>
  <c r="F9"/>
  <c r="G9"/>
  <c r="H9"/>
  <c r="D9"/>
  <c r="F70" i="1"/>
  <c r="F71"/>
  <c r="F72"/>
  <c r="F73"/>
  <c r="F74"/>
  <c r="F11" l="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0"/>
  <c r="C16"/>
  <c r="C19"/>
  <c r="C22"/>
  <c r="C25"/>
  <c r="C28"/>
  <c r="C31"/>
  <c r="C34"/>
  <c r="C37"/>
  <c r="C40"/>
  <c r="C43"/>
  <c r="C46"/>
  <c r="C49"/>
  <c r="C52"/>
  <c r="C13"/>
  <c r="C10"/>
  <c r="E48" i="4" l="1"/>
  <c r="G48" s="1"/>
  <c r="D48"/>
  <c r="E47"/>
  <c r="G47" s="1"/>
  <c r="D47"/>
  <c r="E46"/>
  <c r="G46" s="1"/>
  <c r="D46"/>
  <c r="E45"/>
  <c r="G45" s="1"/>
  <c r="D45"/>
  <c r="E44"/>
  <c r="G44" s="1"/>
  <c r="D44"/>
  <c r="E43"/>
  <c r="G43" s="1"/>
  <c r="D43"/>
  <c r="B42"/>
  <c r="D42" s="1"/>
  <c r="B41"/>
  <c r="D41" s="1"/>
  <c r="E39"/>
  <c r="G39" s="1"/>
  <c r="D39"/>
  <c r="E38"/>
  <c r="G38" s="1"/>
  <c r="D38"/>
  <c r="E37"/>
  <c r="G37" s="1"/>
  <c r="D37"/>
  <c r="E35"/>
  <c r="G35" s="1"/>
  <c r="D35"/>
  <c r="E34"/>
  <c r="G34" s="1"/>
  <c r="D34"/>
  <c r="E30"/>
  <c r="G30" s="1"/>
  <c r="D30"/>
  <c r="E29"/>
  <c r="G29" s="1"/>
  <c r="G25"/>
  <c r="D25"/>
  <c r="E24"/>
  <c r="G24" s="1"/>
  <c r="G21"/>
  <c r="D21"/>
  <c r="G20"/>
  <c r="D20"/>
  <c r="E18"/>
  <c r="G18" s="1"/>
  <c r="D18"/>
  <c r="G17"/>
  <c r="D17"/>
  <c r="D16"/>
  <c r="D15"/>
  <c r="E13"/>
  <c r="G13" s="1"/>
  <c r="D13"/>
  <c r="E41" l="1"/>
  <c r="G41" s="1"/>
  <c r="E15"/>
  <c r="G15" s="1"/>
  <c r="D22"/>
  <c r="E28"/>
  <c r="G28" s="1"/>
  <c r="E22"/>
  <c r="G22" s="1"/>
  <c r="E16"/>
  <c r="G16" s="1"/>
  <c r="E42"/>
  <c r="G42" s="1"/>
  <c r="E31"/>
  <c r="G31" s="1"/>
  <c r="D31"/>
  <c r="D14"/>
  <c r="E14"/>
  <c r="G14" s="1"/>
  <c r="D29"/>
  <c r="D24"/>
  <c r="D28"/>
  <c r="D36" l="1"/>
  <c r="E36"/>
  <c r="G36" s="1"/>
  <c r="E19"/>
  <c r="G19" s="1"/>
  <c r="D19"/>
  <c r="E32"/>
  <c r="G32" s="1"/>
  <c r="D32"/>
  <c r="D33"/>
  <c r="E33"/>
  <c r="G33" s="1"/>
</calcChain>
</file>

<file path=xl/sharedStrings.xml><?xml version="1.0" encoding="utf-8"?>
<sst xmlns="http://schemas.openxmlformats.org/spreadsheetml/2006/main" count="190" uniqueCount="118">
  <si>
    <t>Tariffa annuale (permanente)</t>
  </si>
  <si>
    <t>Tariffa giornaliera (temporanea)</t>
  </si>
  <si>
    <t>Per l’esposizione pubblicitaria effettuata in forma luminosa o illuminatala il canone dovuto in relazione alla tipologia di esposizione e superficie è maggiorato del</t>
  </si>
  <si>
    <t>ALLEGATO 2</t>
  </si>
  <si>
    <t>ESPOSIZIONE PUBBLICITARIA</t>
  </si>
  <si>
    <t xml:space="preserve">   Coefficiente  tariffa giornaliera</t>
  </si>
  <si>
    <t xml:space="preserve">  Coefficiente  tariffa annuale</t>
  </si>
  <si>
    <t>OCCUPAZIONI SPAZI ED AREE PUBBLICHE</t>
  </si>
  <si>
    <t>Tipologia di occupazioni di suolo pubblico</t>
  </si>
  <si>
    <t xml:space="preserve">1^ Categoria </t>
  </si>
  <si>
    <t xml:space="preserve">2^ Categoria </t>
  </si>
  <si>
    <t>1^ Categoria</t>
  </si>
  <si>
    <t>2^ Categoria</t>
  </si>
  <si>
    <t xml:space="preserve">Occupazioni permanenti realizzate con cavi e condutture, da chiunque effettuata per la fornitura di servizi di pubblica utilità, quali la distribuzione ed erogazione di energia elettrica, gas, acqua, calore, servizi di telecomunicazione e radiotelevisivi e di altri servizi a rete </t>
  </si>
  <si>
    <t>OCCUPAZIONI PERMANENTI</t>
  </si>
  <si>
    <t>DIFFUSIONE/ESPOSIZIONE PUBBLICITARIA</t>
  </si>
  <si>
    <t>Coefficiente tariffa permanente</t>
  </si>
  <si>
    <t>Coefficiente tariffa giornaliera</t>
  </si>
  <si>
    <t>Diffusione effettuata in forma opaca di superficie fino a 5,00 mq.</t>
  </si>
  <si>
    <t>fino a 30 gg</t>
  </si>
  <si>
    <t>fino a 60 gg</t>
  </si>
  <si>
    <t>fino a 90 gg</t>
  </si>
  <si>
    <t>Diffusione effettuata in forma opaca di superficie compresa tra 5,01 e 8,00 mq.</t>
  </si>
  <si>
    <t>Diffusione effettuata in forma opaca di superficie superiore a 8,01 mq.</t>
  </si>
  <si>
    <t>Diffusione effettuata in forma luminosa di superficie fino a 5,00 mq.</t>
  </si>
  <si>
    <t>Diffusione effettuata in forma luminosa di superficie compresa tra 5,01 e 8,00 mq.</t>
  </si>
  <si>
    <t>Diffusione effettuata in forma luminosa di superficie superiore a 8,01 mq.</t>
  </si>
  <si>
    <t>Diffusione effettuata con pannelli luminosi, display anche a messaggio variabile di superficie fino a 5,00 mq.</t>
  </si>
  <si>
    <t>Diffusione effettuata con pannelli luminosi, display anche a messaggio variabile di superficie compresa tra 5,01 e 8,00 mq.</t>
  </si>
  <si>
    <t>Diffusione effettuata con pannelli luminosi, display anche a messaggio variabile di superficie superiore a 8,01 mq.</t>
  </si>
  <si>
    <t>Diffusione effettuata con pannelli luminosi in proprio di superficie fino a 5,00 mq.</t>
  </si>
  <si>
    <t>Diffusione effettuata con pannelli luminosi in proprio di superficie tra 5,01 e 8,00 mq.</t>
  </si>
  <si>
    <t>Diffusione effettuata con pannelli luminosi in proprio di superficie superiore a 8,01 mq.</t>
  </si>
  <si>
    <t>Esposizione effettuata con striscioni che attraversano strade o piazze di superficie fino a 5,00 mq.</t>
  </si>
  <si>
    <t>-</t>
  </si>
  <si>
    <t>fino a 15 gg</t>
  </si>
  <si>
    <t>fino a 45 gg</t>
  </si>
  <si>
    <t>Esposizione effettuata con striscioni che attraversano strade o piazze di superficie tra 5,01 e 8,00 mq.</t>
  </si>
  <si>
    <t>Esposizione effettuata con striscioni che attraversano strade o piazze di superficie superiore a 8,01 mq.</t>
  </si>
  <si>
    <t>Diffusione effettuata tramite la distribuzione di locandine</t>
  </si>
  <si>
    <t>Diffusione effettuata tramite la distribuzione di volantini o altro materiale</t>
  </si>
  <si>
    <t>Diffusione effettuata tramite la pubblicità sonora</t>
  </si>
  <si>
    <t>Diffusione effettuata tramite proiezioni in luoghi pubblici o aperti al pubblico</t>
  </si>
  <si>
    <t>Esposizione effettuata con aeromobili</t>
  </si>
  <si>
    <t>Esposizione effettuata con palloni frenati e simili</t>
  </si>
  <si>
    <t>100% superfici inferiori a 5 mq.</t>
  </si>
  <si>
    <t xml:space="preserve">67% superfici tra 5 mq. e 8 mq. </t>
  </si>
  <si>
    <t>51% superficie superiori a 5mq.</t>
  </si>
  <si>
    <t>OCCUPAZIONI TEMPORANEE</t>
  </si>
  <si>
    <t xml:space="preserve">Per le fattispecie rientranti nella 2^ categoria si applica una riduzione del </t>
  </si>
  <si>
    <t>rispetto alla 1^ categoria</t>
  </si>
  <si>
    <t>1^cat in €</t>
  </si>
  <si>
    <t>2^cat in €</t>
  </si>
  <si>
    <t>Occupazione di qualsiasi natura del suolo</t>
  </si>
  <si>
    <t>Occupazione di qualsiasi natura di spazi sottostanti e soprastanti il suolo</t>
  </si>
  <si>
    <t>Occupazione del soprasuolo e sottosuolo con cavi, condutture, impianti in genere, pozzetti, cabine elettriche e telefoniche</t>
  </si>
  <si>
    <t>Occupazione permanenti con autovetture adibite al trasporto pubblico o privato nelle aree a ciò destinate</t>
  </si>
  <si>
    <t>Occupazione di suolo e soprasuolo con apparecchi automatici per la distribuzione di tabacchi</t>
  </si>
  <si>
    <t>Occupazioni realizzate con griglie, cappotti termici o acustici ed intercapedini</t>
  </si>
  <si>
    <t>Distributori di carburante con serbatoi di capienza non superiori ai 3.000 litri</t>
  </si>
  <si>
    <t>Distributori di carburante con serbatoi di capienza oltre i 3,000 litri con aumento del 25% ogni 1.000 litri o frazione</t>
  </si>
  <si>
    <t>Occupazioni realizzate con impianti per la ricarica di veicoli elettrici</t>
  </si>
  <si>
    <t>Passi carrabili (ESENTI)</t>
  </si>
  <si>
    <t>A) Occupazione TEMPORANEE di suolo pubblico</t>
  </si>
  <si>
    <t>B) Occupazioni di qualsiasi natura di spazi sottostanti e soprastanti il suolo</t>
  </si>
  <si>
    <t xml:space="preserve">D) Occupazioni realizzate da venditori ambulanti pubblici esercizi e produttori agricoli che vendono direttamente il proprio prodotto </t>
  </si>
  <si>
    <t>E) Occupazioni poste in essere con installazioni di attrazioni, giochi e divertimenti dello spettacolo viaggiante</t>
  </si>
  <si>
    <t>F) Occupazione per fiere e festeggiamenti con esclusioni di quelle realizzate con l'installazione di giochi e divertimenti dello spettacolo viaggiante</t>
  </si>
  <si>
    <t>G) Occupazioni realizzate per l'esercizio della attività edilizia</t>
  </si>
  <si>
    <t xml:space="preserve">H) Occupazioni poste in essere in occasione di manifestazioni politiche, culturali o sportive </t>
  </si>
  <si>
    <t>L) Occupazioni per traslochi - tassabili se di durata superiori alle 6 ore</t>
  </si>
  <si>
    <t>M) Occupazioni per manutenzione del verde  - tassabili se di durata superiori alle 6 ore</t>
  </si>
  <si>
    <t>N) Occupazioni per per manomissioni stradali, ovvero per le attività che danno luogo ad occupazioni a sviluppo progressivo</t>
  </si>
  <si>
    <t xml:space="preserve">O) Occupazioni temporanee del sottosuolo e soprassuolo stradale </t>
  </si>
  <si>
    <t>Fino a 1 km lineare e di durata non superiore  ai 30 gg</t>
  </si>
  <si>
    <t>Oltre a 1 km lineare e di durata non superiore ai 30 gg</t>
  </si>
  <si>
    <t>Fino a 1 km lineare e di durata non superiore  ai 90 gg</t>
  </si>
  <si>
    <t>Oltre a 1 km lineare e di durata non superiore ai 90 gg</t>
  </si>
  <si>
    <t>Fino a 1 km lineare e di durata compresa tra i 91 e 180  gg</t>
  </si>
  <si>
    <t>Oltre a 1 km lineare e di durata compresa tra i 91 e 180 gg</t>
  </si>
  <si>
    <t>Fino a 1 km lineare e di durata superiore  ai 180 gg</t>
  </si>
  <si>
    <t>Oltre a 1 km lineare e di durata  superiore ai 180 gg</t>
  </si>
  <si>
    <t>Occupazioni di superfici superiori ai 1000 mq</t>
  </si>
  <si>
    <t>10 % per la parte eccedente i 1000 mq delle tariffe determinate daI VARI PUNTI</t>
  </si>
  <si>
    <t>Per le occupupazioni fino a 14 giorni nessuna riduzione</t>
  </si>
  <si>
    <t>La riscossione del canone per le occupazioni di durata non inferiore ad un mese o che si verifichino con carattere ricorrerente avviene mediate convenzione con tariffa ridotta del 50 percento</t>
  </si>
  <si>
    <t>Le occupazioni che di fatto si protraggono per un periodo di tempo superiore a quello consentito originarimanete ancorchè uguale o superiore all'anno prevedono un aumento della tariffa ottenuta coi i coefficenti aumentata del 20 %</t>
  </si>
  <si>
    <t>Per le occupazioni realizzate con installazioni di attrazioni, giochi e divertimenti dello spettacolo viaggiante, le superfici sono calcolate in ragione del 50 % fino a 100 mq, del 25 % per la parte eccedente a 100 fino a 1000 mq, del 10 % per la parte eccedente 1000 mq</t>
  </si>
  <si>
    <t xml:space="preserve">Per quanto riguarda le occupazioni temporanee di durata inferiori alle 24 ore si applica la corrispondente tariffa  suddivisa in 1/24 (ventiquattresimi) solo dalla lettera A) alla lettera N) </t>
  </si>
  <si>
    <t xml:space="preserve">Occupazione con tende fisse retrattili aggettanti direttamente sul suolo pubblico </t>
  </si>
  <si>
    <t>Esposizione visiva effettuata per conto proprio o altrui all'interno/esterno di veicoli, compresi i cosiddetti camion vela di superficie fino a 5,00 mq.</t>
  </si>
  <si>
    <t>Esposizione visiva effettuata per conto proprio o altrui all'interno/esterno di veicoli, compresi i cosiddetti camion vela di superficie compresa tra 5,01 e 8,00 mq.</t>
  </si>
  <si>
    <t>Esposizione visiva effettuata per conto proprio o altrui all'interno/esterno di veicoli, compresi i cosiddetti camion vela di superficie superiore a 8,01 mq.</t>
  </si>
  <si>
    <t>Tariffa in €</t>
  </si>
  <si>
    <t>TARIFFA GIORNALIERA STANDARD</t>
  </si>
  <si>
    <t>FINO A GIORNI O FRAZIONE</t>
  </si>
  <si>
    <t>COEFFICIENTE</t>
  </si>
  <si>
    <t>TOTALE €</t>
  </si>
  <si>
    <t>MANIFESTI DI CM. 70x100 oppure 100x70</t>
  </si>
  <si>
    <t>MANIFESTI DI CM. 100x140 oppure 140x100</t>
  </si>
  <si>
    <t>MANIFESTI DI CM. 140x200 oppure 200X140</t>
  </si>
  <si>
    <t>MANIFESTI DI M. 6x3</t>
  </si>
  <si>
    <t>FOGLI</t>
  </si>
  <si>
    <t>NB:</t>
  </si>
  <si>
    <t>PER OGNI COMMISSIONE INFERIORE A 50 FOGLI IL CANONE E' MAGGIORATO DEL 50%</t>
  </si>
  <si>
    <t>PER I MANIFESTI COSTITUITI DA OTTO FINO A DODICI FOGLI IL CANONE E' MAGGIORATO DEL 50%</t>
  </si>
  <si>
    <t>PER I MANIFESTI COSTITUITI DA PIU' DI DODICI FOGLI IL CANONE E' MAGGIORATO DEL 100%</t>
  </si>
  <si>
    <t>Per l’esecuzione del servizio di affissione richiesto per il giorno in cui è stato consegnato il</t>
  </si>
  <si>
    <t>materiale da affiggere o entro i due giorni successivi,  ovvero per le ore notturne dalle 20 alle</t>
  </si>
  <si>
    <t>07,00, o nei giorni festivi, è dovuta la maggiorazione del 10 per cento del  canone, con un minimo</t>
  </si>
  <si>
    <t>di Euro 30,00 per ciascuna commissione.</t>
  </si>
  <si>
    <t xml:space="preserve">C) Occupazioni con tende e simili </t>
  </si>
  <si>
    <t>COMUNE DI  CASTELBALDO
TARIFFE STANDARD PER CIASCUN FOGLIO DI CM. 70x100 O FRAZIONI</t>
  </si>
  <si>
    <t>Per le occupazioni da 15 giorni fino a massimo 29 gg riduzione 50%</t>
  </si>
  <si>
    <t>I) Occupazione con autovetture di uso privato realizzate su aree a ciò destinate dal Comune</t>
  </si>
  <si>
    <t xml:space="preserve">VEDI ART. 18   DEL REGOLAMENTO </t>
  </si>
  <si>
    <t>Occupazione effettuata con impianti di telefonia mobile con installazione di un unico apparato - art. 19   del Regegolamento Comunale</t>
  </si>
  <si>
    <t>Occupazione effettuata con impianti di telefonia mobile con installazione e-sharing   - art. 19   del Regolamento Comunale</t>
  </si>
</sst>
</file>

<file path=xl/styles.xml><?xml version="1.0" encoding="utf-8"?>
<styleSheet xmlns="http://schemas.openxmlformats.org/spreadsheetml/2006/main">
  <numFmts count="7">
    <numFmt numFmtId="44" formatCode="_-&quot;€&quot;\ * #,##0.00_-;\-&quot;€&quot;\ * #,##0.00_-;_-&quot;€&quot;\ * &quot;-&quot;??_-;_-@_-"/>
    <numFmt numFmtId="164" formatCode="#,##0.00\ &quot;€&quot;;\-#,##0.00\ &quot;€&quot;"/>
    <numFmt numFmtId="165" formatCode="0.000"/>
    <numFmt numFmtId="166" formatCode="#,##0.00\ &quot;€&quot;"/>
    <numFmt numFmtId="167" formatCode="#,##0.000"/>
    <numFmt numFmtId="168" formatCode="[$-410]General"/>
    <numFmt numFmtId="169" formatCode="&quot;€&quot;\ #,##0.00"/>
  </numFmts>
  <fonts count="1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8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Georgia 2"/>
    </font>
    <font>
      <sz val="10"/>
      <color theme="1"/>
      <name val="Georgia 2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name val="Georgia 2"/>
    </font>
    <font>
      <sz val="10"/>
      <name val="Times New Roman"/>
      <family val="1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63377788628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168" fontId="9" fillId="0" borderId="0"/>
  </cellStyleXfs>
  <cellXfs count="177">
    <xf numFmtId="0" fontId="0" fillId="0" borderId="0" xfId="0"/>
    <xf numFmtId="44" fontId="0" fillId="0" borderId="0" xfId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right"/>
    </xf>
    <xf numFmtId="44" fontId="4" fillId="0" borderId="0" xfId="1" applyFont="1" applyBorder="1" applyAlignment="1">
      <alignment horizontal="center"/>
    </xf>
    <xf numFmtId="0" fontId="4" fillId="0" borderId="0" xfId="0" applyFont="1" applyFill="1" applyBorder="1" applyAlignment="1"/>
    <xf numFmtId="44" fontId="4" fillId="0" borderId="0" xfId="1" applyFont="1" applyFill="1" applyBorder="1" applyAlignment="1"/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44" fontId="4" fillId="0" borderId="0" xfId="1" applyFont="1" applyFill="1" applyBorder="1" applyAlignment="1">
      <alignment horizontal="center"/>
    </xf>
    <xf numFmtId="0" fontId="0" fillId="0" borderId="0" xfId="0" applyFill="1"/>
    <xf numFmtId="0" fontId="7" fillId="0" borderId="19" xfId="0" applyFont="1" applyFill="1" applyBorder="1" applyAlignment="1">
      <alignment horizontal="justify" vertical="justify" wrapText="1"/>
    </xf>
    <xf numFmtId="9" fontId="4" fillId="0" borderId="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168" fontId="10" fillId="4" borderId="25" xfId="2" applyFont="1" applyFill="1" applyBorder="1" applyAlignment="1">
      <alignment horizontal="left" vertical="top" wrapText="1"/>
    </xf>
    <xf numFmtId="166" fontId="0" fillId="4" borderId="1" xfId="0" applyNumberFormat="1" applyFill="1" applyBorder="1" applyAlignment="1">
      <alignment horizontal="center"/>
    </xf>
    <xf numFmtId="168" fontId="11" fillId="4" borderId="25" xfId="2" applyFont="1" applyFill="1" applyBorder="1" applyAlignment="1">
      <alignment horizontal="left" vertical="top" wrapText="1"/>
    </xf>
    <xf numFmtId="166" fontId="3" fillId="4" borderId="1" xfId="0" applyNumberFormat="1" applyFont="1" applyFill="1" applyBorder="1"/>
    <xf numFmtId="166" fontId="3" fillId="4" borderId="1" xfId="0" applyNumberFormat="1" applyFont="1" applyFill="1" applyBorder="1" applyAlignment="1">
      <alignment horizontal="center"/>
    </xf>
    <xf numFmtId="166" fontId="0" fillId="4" borderId="1" xfId="0" applyNumberFormat="1" applyFill="1" applyBorder="1"/>
    <xf numFmtId="168" fontId="10" fillId="4" borderId="10" xfId="2" applyFont="1" applyFill="1" applyBorder="1" applyAlignment="1">
      <alignment horizontal="left" vertical="top" wrapText="1"/>
    </xf>
    <xf numFmtId="166" fontId="0" fillId="4" borderId="18" xfId="0" applyNumberFormat="1" applyFill="1" applyBorder="1"/>
    <xf numFmtId="166" fontId="0" fillId="4" borderId="18" xfId="0" applyNumberFormat="1" applyFill="1" applyBorder="1" applyAlignment="1">
      <alignment horizontal="center"/>
    </xf>
    <xf numFmtId="0" fontId="0" fillId="0" borderId="0" xfId="0" applyFont="1" applyFill="1"/>
    <xf numFmtId="168" fontId="10" fillId="4" borderId="25" xfId="2" applyFont="1" applyFill="1" applyBorder="1" applyAlignment="1">
      <alignment horizontal="center" vertical="center" wrapText="1"/>
    </xf>
    <xf numFmtId="0" fontId="0" fillId="0" borderId="0" xfId="0" applyFont="1" applyFill="1" applyBorder="1"/>
    <xf numFmtId="168" fontId="9" fillId="0" borderId="0" xfId="2"/>
    <xf numFmtId="168" fontId="9" fillId="0" borderId="0" xfId="2" applyFill="1" applyBorder="1"/>
    <xf numFmtId="0" fontId="0" fillId="0" borderId="0" xfId="0" applyFill="1" applyBorder="1"/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41" xfId="0" applyFont="1" applyFill="1" applyBorder="1" applyAlignment="1">
      <alignment vertical="center" wrapText="1"/>
    </xf>
    <xf numFmtId="167" fontId="1" fillId="0" borderId="13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justify" vertical="center" wrapText="1"/>
    </xf>
    <xf numFmtId="0" fontId="1" fillId="0" borderId="52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6" fontId="0" fillId="0" borderId="4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3" fillId="0" borderId="0" xfId="0" applyFont="1"/>
    <xf numFmtId="4" fontId="0" fillId="0" borderId="0" xfId="0" applyNumberFormat="1"/>
    <xf numFmtId="0" fontId="0" fillId="3" borderId="2" xfId="0" applyFill="1" applyBorder="1"/>
    <xf numFmtId="0" fontId="0" fillId="3" borderId="7" xfId="0" applyFill="1" applyBorder="1"/>
    <xf numFmtId="169" fontId="0" fillId="3" borderId="4" xfId="0" applyNumberFormat="1" applyFill="1" applyBorder="1"/>
    <xf numFmtId="169" fontId="0" fillId="0" borderId="0" xfId="0" applyNumberFormat="1"/>
    <xf numFmtId="4" fontId="0" fillId="0" borderId="53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4" fontId="0" fillId="5" borderId="1" xfId="0" applyNumberFormat="1" applyFill="1" applyBorder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right"/>
    </xf>
    <xf numFmtId="169" fontId="0" fillId="6" borderId="1" xfId="0" applyNumberFormat="1" applyFill="1" applyBorder="1" applyAlignment="1">
      <alignment horizontal="center"/>
    </xf>
    <xf numFmtId="4" fontId="9" fillId="0" borderId="0" xfId="2" applyNumberFormat="1" applyFill="1"/>
    <xf numFmtId="0" fontId="0" fillId="0" borderId="0" xfId="0" applyAlignment="1">
      <alignment horizontal="right"/>
    </xf>
    <xf numFmtId="168" fontId="10" fillId="7" borderId="25" xfId="2" applyFont="1" applyFill="1" applyBorder="1" applyAlignment="1">
      <alignment horizontal="left" vertical="center" wrapText="1"/>
    </xf>
    <xf numFmtId="166" fontId="0" fillId="7" borderId="1" xfId="0" applyNumberFormat="1" applyFill="1" applyBorder="1" applyAlignment="1">
      <alignment horizontal="center" vertical="center"/>
    </xf>
    <xf numFmtId="168" fontId="14" fillId="7" borderId="25" xfId="2" applyFont="1" applyFill="1" applyBorder="1" applyAlignment="1">
      <alignment horizontal="left" vertical="center" wrapText="1"/>
    </xf>
    <xf numFmtId="166" fontId="16" fillId="7" borderId="1" xfId="0" applyNumberFormat="1" applyFont="1" applyFill="1" applyBorder="1" applyAlignment="1">
      <alignment horizontal="center" vertical="center"/>
    </xf>
    <xf numFmtId="168" fontId="14" fillId="7" borderId="10" xfId="2" applyFont="1" applyFill="1" applyBorder="1" applyAlignment="1">
      <alignment horizontal="left" vertical="center" wrapText="1"/>
    </xf>
    <xf numFmtId="166" fontId="16" fillId="7" borderId="18" xfId="0" applyNumberFormat="1" applyFon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166" fontId="1" fillId="0" borderId="40" xfId="0" applyNumberFormat="1" applyFont="1" applyFill="1" applyBorder="1" applyAlignment="1">
      <alignment horizontal="center" vertical="center" wrapText="1"/>
    </xf>
    <xf numFmtId="166" fontId="1" fillId="0" borderId="42" xfId="0" applyNumberFormat="1" applyFont="1" applyFill="1" applyBorder="1" applyAlignment="1">
      <alignment horizontal="center" vertical="center" wrapText="1"/>
    </xf>
    <xf numFmtId="167" fontId="1" fillId="0" borderId="46" xfId="0" applyNumberFormat="1" applyFont="1" applyFill="1" applyBorder="1" applyAlignment="1">
      <alignment horizontal="center" vertical="center" wrapText="1"/>
    </xf>
    <xf numFmtId="167" fontId="1" fillId="0" borderId="47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167" fontId="1" fillId="0" borderId="48" xfId="0" applyNumberFormat="1" applyFont="1" applyFill="1" applyBorder="1" applyAlignment="1">
      <alignment horizontal="center" vertical="center" wrapText="1"/>
    </xf>
    <xf numFmtId="167" fontId="1" fillId="0" borderId="49" xfId="0" applyNumberFormat="1" applyFont="1" applyFill="1" applyBorder="1" applyAlignment="1">
      <alignment horizontal="center" vertical="center" wrapText="1"/>
    </xf>
    <xf numFmtId="167" fontId="1" fillId="0" borderId="50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justify" vertical="center" wrapText="1"/>
    </xf>
    <xf numFmtId="0" fontId="1" fillId="0" borderId="43" xfId="0" applyFont="1" applyFill="1" applyBorder="1" applyAlignment="1">
      <alignment horizontal="justify" vertical="center" wrapText="1"/>
    </xf>
    <xf numFmtId="167" fontId="1" fillId="0" borderId="39" xfId="0" applyNumberFormat="1" applyFont="1" applyFill="1" applyBorder="1" applyAlignment="1">
      <alignment horizontal="center" vertical="center" wrapText="1"/>
    </xf>
    <xf numFmtId="167" fontId="1" fillId="0" borderId="41" xfId="0" applyNumberFormat="1" applyFont="1" applyFill="1" applyBorder="1" applyAlignment="1">
      <alignment horizontal="center" vertical="center" wrapText="1"/>
    </xf>
    <xf numFmtId="166" fontId="4" fillId="0" borderId="17" xfId="1" applyNumberFormat="1" applyFont="1" applyBorder="1" applyAlignment="1">
      <alignment horizontal="center"/>
    </xf>
    <xf numFmtId="166" fontId="4" fillId="0" borderId="9" xfId="1" applyNumberFormat="1" applyFont="1" applyBorder="1" applyAlignment="1">
      <alignment horizontal="center"/>
    </xf>
    <xf numFmtId="166" fontId="4" fillId="0" borderId="18" xfId="1" applyNumberFormat="1" applyFont="1" applyBorder="1" applyAlignment="1">
      <alignment horizontal="center"/>
    </xf>
    <xf numFmtId="166" fontId="4" fillId="0" borderId="11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8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justify" vertical="center" wrapText="1"/>
    </xf>
    <xf numFmtId="167" fontId="1" fillId="0" borderId="45" xfId="0" applyNumberFormat="1" applyFont="1" applyFill="1" applyBorder="1" applyAlignment="1">
      <alignment horizontal="center" vertical="center" wrapText="1"/>
    </xf>
    <xf numFmtId="167" fontId="1" fillId="0" borderId="23" xfId="0" applyNumberFormat="1" applyFont="1" applyFill="1" applyBorder="1" applyAlignment="1">
      <alignment horizontal="center" vertical="center" wrapText="1"/>
    </xf>
    <xf numFmtId="167" fontId="1" fillId="0" borderId="26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7" fontId="1" fillId="0" borderId="6" xfId="0" applyNumberFormat="1" applyFont="1" applyFill="1" applyBorder="1" applyAlignment="1">
      <alignment horizontal="center" vertical="center" wrapText="1"/>
    </xf>
    <xf numFmtId="167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4" fontId="4" fillId="0" borderId="22" xfId="1" applyNumberFormat="1" applyFont="1" applyFill="1" applyBorder="1" applyAlignment="1">
      <alignment horizontal="center" vertical="center"/>
    </xf>
    <xf numFmtId="164" fontId="4" fillId="0" borderId="27" xfId="1" applyNumberFormat="1" applyFont="1" applyFill="1" applyBorder="1" applyAlignment="1">
      <alignment horizontal="center" vertical="center"/>
    </xf>
    <xf numFmtId="164" fontId="4" fillId="0" borderId="15" xfId="1" applyNumberFormat="1" applyFont="1" applyFill="1" applyBorder="1" applyAlignment="1">
      <alignment horizontal="center" vertical="center"/>
    </xf>
    <xf numFmtId="164" fontId="4" fillId="0" borderId="18" xfId="1" applyNumberFormat="1" applyFont="1" applyFill="1" applyBorder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44" fontId="7" fillId="0" borderId="20" xfId="1" applyFont="1" applyFill="1" applyBorder="1" applyAlignment="1">
      <alignment horizontal="center" vertical="center" wrapText="1"/>
    </xf>
    <xf numFmtId="44" fontId="7" fillId="0" borderId="21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7" fontId="9" fillId="8" borderId="1" xfId="2" applyNumberFormat="1" applyFill="1" applyBorder="1" applyAlignment="1">
      <alignment horizontal="center" vertical="center"/>
    </xf>
    <xf numFmtId="167" fontId="9" fillId="7" borderId="1" xfId="2" applyNumberFormat="1" applyFill="1" applyBorder="1" applyAlignment="1">
      <alignment horizontal="center" vertical="center"/>
    </xf>
    <xf numFmtId="167" fontId="9" fillId="7" borderId="2" xfId="2" applyNumberFormat="1" applyFill="1" applyBorder="1" applyAlignment="1">
      <alignment horizontal="center" vertical="center"/>
    </xf>
    <xf numFmtId="167" fontId="9" fillId="7" borderId="4" xfId="2" applyNumberFormat="1" applyFill="1" applyBorder="1" applyAlignment="1">
      <alignment horizontal="center" vertical="center"/>
    </xf>
    <xf numFmtId="167" fontId="15" fillId="8" borderId="1" xfId="2" applyNumberFormat="1" applyFont="1" applyFill="1" applyBorder="1" applyAlignment="1">
      <alignment horizontal="center" vertical="center"/>
    </xf>
    <xf numFmtId="167" fontId="15" fillId="7" borderId="1" xfId="2" applyNumberFormat="1" applyFont="1" applyFill="1" applyBorder="1" applyAlignment="1">
      <alignment horizontal="center" vertical="center"/>
    </xf>
    <xf numFmtId="167" fontId="15" fillId="8" borderId="2" xfId="2" applyNumberFormat="1" applyFont="1" applyFill="1" applyBorder="1" applyAlignment="1">
      <alignment horizontal="center" vertical="center"/>
    </xf>
    <xf numFmtId="167" fontId="15" fillId="8" borderId="4" xfId="2" applyNumberFormat="1" applyFont="1" applyFill="1" applyBorder="1" applyAlignment="1">
      <alignment horizontal="center" vertical="center"/>
    </xf>
    <xf numFmtId="167" fontId="15" fillId="7" borderId="2" xfId="2" applyNumberFormat="1" applyFont="1" applyFill="1" applyBorder="1" applyAlignment="1">
      <alignment horizontal="center" vertical="center"/>
    </xf>
    <xf numFmtId="167" fontId="15" fillId="7" borderId="4" xfId="2" applyNumberFormat="1" applyFont="1" applyFill="1" applyBorder="1" applyAlignment="1">
      <alignment horizontal="center" vertical="center"/>
    </xf>
    <xf numFmtId="168" fontId="14" fillId="7" borderId="23" xfId="2" applyFont="1" applyFill="1" applyBorder="1" applyAlignment="1">
      <alignment horizontal="center" vertical="center" wrapText="1"/>
    </xf>
    <xf numFmtId="168" fontId="14" fillId="7" borderId="7" xfId="2" applyFont="1" applyFill="1" applyBorder="1" applyAlignment="1">
      <alignment horizontal="center" vertical="center" wrapText="1"/>
    </xf>
    <xf numFmtId="168" fontId="14" fillId="7" borderId="4" xfId="2" applyFont="1" applyFill="1" applyBorder="1" applyAlignment="1">
      <alignment horizontal="center" vertical="center" wrapText="1"/>
    </xf>
    <xf numFmtId="167" fontId="15" fillId="8" borderId="18" xfId="2" applyNumberFormat="1" applyFont="1" applyFill="1" applyBorder="1" applyAlignment="1">
      <alignment horizontal="center" vertical="center"/>
    </xf>
    <xf numFmtId="167" fontId="15" fillId="7" borderId="18" xfId="2" applyNumberFormat="1" applyFont="1" applyFill="1" applyBorder="1" applyAlignment="1">
      <alignment horizontal="center" vertical="center"/>
    </xf>
    <xf numFmtId="165" fontId="9" fillId="8" borderId="1" xfId="2" applyNumberFormat="1" applyFont="1" applyFill="1" applyBorder="1" applyAlignment="1">
      <alignment horizontal="center" vertical="center" wrapText="1" shrinkToFit="1"/>
    </xf>
    <xf numFmtId="165" fontId="9" fillId="4" borderId="1" xfId="2" applyNumberFormat="1" applyFont="1" applyFill="1" applyBorder="1" applyAlignment="1">
      <alignment horizontal="center" vertical="center"/>
    </xf>
    <xf numFmtId="165" fontId="9" fillId="8" borderId="1" xfId="2" applyNumberFormat="1" applyFont="1" applyFill="1" applyBorder="1" applyAlignment="1">
      <alignment horizontal="center"/>
    </xf>
    <xf numFmtId="165" fontId="9" fillId="4" borderId="1" xfId="2" applyNumberFormat="1" applyFont="1" applyFill="1" applyBorder="1" applyAlignment="1">
      <alignment horizontal="center"/>
    </xf>
    <xf numFmtId="165" fontId="9" fillId="4" borderId="1" xfId="2" applyNumberFormat="1" applyFont="1" applyFill="1" applyBorder="1" applyAlignment="1">
      <alignment horizontal="center" vertical="center" wrapText="1" shrinkToFit="1"/>
    </xf>
    <xf numFmtId="167" fontId="9" fillId="4" borderId="1" xfId="2" applyNumberFormat="1" applyFont="1" applyFill="1" applyBorder="1" applyAlignment="1">
      <alignment horizontal="center"/>
    </xf>
    <xf numFmtId="168" fontId="10" fillId="4" borderId="23" xfId="2" applyFont="1" applyFill="1" applyBorder="1" applyAlignment="1">
      <alignment horizontal="left" vertical="top" wrapText="1"/>
    </xf>
    <xf numFmtId="168" fontId="10" fillId="4" borderId="7" xfId="2" applyFont="1" applyFill="1" applyBorder="1" applyAlignment="1">
      <alignment horizontal="left" vertical="top" wrapText="1"/>
    </xf>
    <xf numFmtId="167" fontId="12" fillId="4" borderId="1" xfId="2" applyNumberFormat="1" applyFont="1" applyFill="1" applyBorder="1" applyAlignment="1">
      <alignment horizontal="center"/>
    </xf>
    <xf numFmtId="167" fontId="9" fillId="4" borderId="18" xfId="2" applyNumberFormat="1" applyFont="1" applyFill="1" applyBorder="1" applyAlignment="1">
      <alignment horizontal="center"/>
    </xf>
    <xf numFmtId="168" fontId="10" fillId="8" borderId="12" xfId="2" applyFont="1" applyFill="1" applyBorder="1" applyAlignment="1">
      <alignment horizontal="center" vertical="top" wrapText="1"/>
    </xf>
    <xf numFmtId="168" fontId="10" fillId="8" borderId="3" xfId="2" applyFont="1" applyFill="1" applyBorder="1" applyAlignment="1">
      <alignment horizontal="center" vertical="top" wrapText="1"/>
    </xf>
    <xf numFmtId="168" fontId="10" fillId="8" borderId="55" xfId="2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8" fontId="9" fillId="4" borderId="1" xfId="2" applyFont="1" applyFill="1" applyBorder="1" applyAlignment="1">
      <alignment horizontal="center" vertical="center" wrapText="1" shrinkToFit="1"/>
    </xf>
    <xf numFmtId="168" fontId="14" fillId="8" borderId="12" xfId="2" applyFont="1" applyFill="1" applyBorder="1" applyAlignment="1">
      <alignment horizontal="center" vertical="top" wrapText="1"/>
    </xf>
    <xf numFmtId="168" fontId="14" fillId="8" borderId="3" xfId="2" applyFont="1" applyFill="1" applyBorder="1" applyAlignment="1">
      <alignment horizontal="center" vertical="top" wrapText="1"/>
    </xf>
    <xf numFmtId="168" fontId="14" fillId="8" borderId="55" xfId="2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68" fontId="14" fillId="9" borderId="25" xfId="2" applyFont="1" applyFill="1" applyBorder="1" applyAlignment="1">
      <alignment horizontal="left" vertical="center" wrapText="1"/>
    </xf>
    <xf numFmtId="168" fontId="10" fillId="9" borderId="25" xfId="2" applyFont="1" applyFill="1" applyBorder="1" applyAlignment="1">
      <alignment horizontal="left" vertical="center" wrapText="1"/>
    </xf>
    <xf numFmtId="166" fontId="0" fillId="9" borderId="1" xfId="0" applyNumberFormat="1" applyFill="1" applyBorder="1" applyAlignment="1">
      <alignment horizontal="center" vertical="center"/>
    </xf>
    <xf numFmtId="167" fontId="9" fillId="9" borderId="2" xfId="2" applyNumberFormat="1" applyFill="1" applyBorder="1" applyAlignment="1">
      <alignment horizontal="center" vertical="center"/>
    </xf>
    <xf numFmtId="167" fontId="9" fillId="9" borderId="4" xfId="2" applyNumberFormat="1" applyFill="1" applyBorder="1" applyAlignment="1">
      <alignment horizontal="center" vertical="center"/>
    </xf>
    <xf numFmtId="167" fontId="9" fillId="9" borderId="1" xfId="2" applyNumberFormat="1" applyFill="1" applyBorder="1" applyAlignment="1">
      <alignment horizontal="center" vertical="center"/>
    </xf>
  </cellXfs>
  <cellStyles count="3">
    <cellStyle name="Excel Built-in Normal" xfId="2"/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topLeftCell="A61" zoomScale="115" zoomScaleNormal="115" workbookViewId="0">
      <selection activeCell="F8" sqref="F8:F9"/>
    </sheetView>
  </sheetViews>
  <sheetFormatPr defaultRowHeight="15"/>
  <cols>
    <col min="1" max="1" width="57.42578125" customWidth="1"/>
    <col min="2" max="2" width="16.28515625" style="16" customWidth="1"/>
    <col min="3" max="3" width="11.7109375" style="16" customWidth="1"/>
    <col min="4" max="4" width="8.85546875" style="16" customWidth="1"/>
    <col min="5" max="5" width="14.140625" style="16" customWidth="1"/>
    <col min="6" max="6" width="11.7109375" style="16" customWidth="1"/>
  </cols>
  <sheetData>
    <row r="1" spans="1:6" ht="21">
      <c r="A1" s="3" t="s">
        <v>3</v>
      </c>
    </row>
    <row r="2" spans="1:6" ht="15.75" thickBot="1">
      <c r="B2" s="8"/>
      <c r="C2" s="8"/>
      <c r="D2" s="6"/>
      <c r="E2" s="23"/>
    </row>
    <row r="3" spans="1:6">
      <c r="A3" s="42" t="s">
        <v>0</v>
      </c>
      <c r="B3" s="90">
        <v>30</v>
      </c>
      <c r="C3" s="90"/>
      <c r="D3" s="90"/>
      <c r="E3" s="90"/>
      <c r="F3" s="91"/>
    </row>
    <row r="4" spans="1:6" ht="15.75" thickBot="1">
      <c r="A4" s="43" t="s">
        <v>1</v>
      </c>
      <c r="B4" s="92">
        <v>0.6</v>
      </c>
      <c r="C4" s="92"/>
      <c r="D4" s="92"/>
      <c r="E4" s="92"/>
      <c r="F4" s="93"/>
    </row>
    <row r="5" spans="1:6" ht="12.75" customHeight="1">
      <c r="A5" s="4"/>
      <c r="B5" s="5"/>
      <c r="C5" s="5"/>
      <c r="D5" s="7"/>
      <c r="E5" s="1"/>
    </row>
    <row r="6" spans="1:6" ht="21" customHeight="1">
      <c r="A6" s="94" t="s">
        <v>4</v>
      </c>
      <c r="B6" s="94"/>
      <c r="C6" s="94"/>
      <c r="D6" s="94"/>
      <c r="E6" s="94"/>
      <c r="F6" s="94"/>
    </row>
    <row r="7" spans="1:6" ht="14.25" customHeight="1" thickBot="1"/>
    <row r="8" spans="1:6" ht="33.75" customHeight="1">
      <c r="A8" s="95" t="s">
        <v>15</v>
      </c>
      <c r="B8" s="97" t="s">
        <v>16</v>
      </c>
      <c r="C8" s="99" t="s">
        <v>93</v>
      </c>
      <c r="D8" s="101" t="s">
        <v>17</v>
      </c>
      <c r="E8" s="102"/>
      <c r="F8" s="99" t="s">
        <v>93</v>
      </c>
    </row>
    <row r="9" spans="1:6" ht="9.9499999999999993" customHeight="1" thickBot="1">
      <c r="A9" s="96"/>
      <c r="B9" s="98"/>
      <c r="C9" s="100"/>
      <c r="D9" s="103"/>
      <c r="E9" s="104"/>
      <c r="F9" s="100"/>
    </row>
    <row r="10" spans="1:6" ht="14.1" customHeight="1">
      <c r="A10" s="86" t="s">
        <v>18</v>
      </c>
      <c r="B10" s="88">
        <v>0.379</v>
      </c>
      <c r="C10" s="78">
        <f>B10*$B$3</f>
        <v>11.370000000000001</v>
      </c>
      <c r="D10" s="44" t="s">
        <v>19</v>
      </c>
      <c r="E10" s="45">
        <v>1.8939999999999999</v>
      </c>
      <c r="F10" s="53">
        <f>E10*$B$4</f>
        <v>1.1363999999999999</v>
      </c>
    </row>
    <row r="11" spans="1:6" ht="14.1" customHeight="1">
      <c r="A11" s="86"/>
      <c r="B11" s="88"/>
      <c r="C11" s="78"/>
      <c r="D11" s="46" t="s">
        <v>20</v>
      </c>
      <c r="E11" s="47">
        <v>3.7869999999999999</v>
      </c>
      <c r="F11" s="53">
        <f t="shared" ref="F11:F74" si="0">E11*$B$4</f>
        <v>2.2721999999999998</v>
      </c>
    </row>
    <row r="12" spans="1:6" ht="14.1" customHeight="1">
      <c r="A12" s="87"/>
      <c r="B12" s="89"/>
      <c r="C12" s="79"/>
      <c r="D12" s="46" t="s">
        <v>21</v>
      </c>
      <c r="E12" s="47">
        <v>5.681</v>
      </c>
      <c r="F12" s="53">
        <f t="shared" si="0"/>
        <v>3.4085999999999999</v>
      </c>
    </row>
    <row r="13" spans="1:6" ht="14.1" customHeight="1">
      <c r="A13" s="105" t="s">
        <v>22</v>
      </c>
      <c r="B13" s="106">
        <v>0.56799999999999995</v>
      </c>
      <c r="C13" s="78">
        <f>B13*$B$3</f>
        <v>17.04</v>
      </c>
      <c r="D13" s="46" t="s">
        <v>19</v>
      </c>
      <c r="E13" s="47">
        <v>2.8410000000000002</v>
      </c>
      <c r="F13" s="53">
        <f t="shared" si="0"/>
        <v>1.7046000000000001</v>
      </c>
    </row>
    <row r="14" spans="1:6" ht="14.1" customHeight="1">
      <c r="A14" s="86"/>
      <c r="B14" s="88"/>
      <c r="C14" s="78"/>
      <c r="D14" s="46" t="s">
        <v>20</v>
      </c>
      <c r="E14" s="47">
        <v>5.681</v>
      </c>
      <c r="F14" s="53">
        <f t="shared" si="0"/>
        <v>3.4085999999999999</v>
      </c>
    </row>
    <row r="15" spans="1:6" ht="14.1" customHeight="1">
      <c r="A15" s="87"/>
      <c r="B15" s="89"/>
      <c r="C15" s="79"/>
      <c r="D15" s="46" t="s">
        <v>21</v>
      </c>
      <c r="E15" s="47">
        <v>8.5220000000000002</v>
      </c>
      <c r="F15" s="53">
        <f t="shared" si="0"/>
        <v>5.1132</v>
      </c>
    </row>
    <row r="16" spans="1:6" ht="14.1" customHeight="1">
      <c r="A16" s="105" t="s">
        <v>23</v>
      </c>
      <c r="B16" s="106">
        <v>0.75700000000000001</v>
      </c>
      <c r="C16" s="78">
        <f t="shared" ref="C16" si="1">B16*$B$3</f>
        <v>22.71</v>
      </c>
      <c r="D16" s="46" t="s">
        <v>19</v>
      </c>
      <c r="E16" s="47">
        <v>3.7869999999999999</v>
      </c>
      <c r="F16" s="53">
        <f t="shared" si="0"/>
        <v>2.2721999999999998</v>
      </c>
    </row>
    <row r="17" spans="1:6" ht="14.1" customHeight="1">
      <c r="A17" s="86"/>
      <c r="B17" s="88"/>
      <c r="C17" s="78"/>
      <c r="D17" s="46" t="s">
        <v>20</v>
      </c>
      <c r="E17" s="47">
        <v>7.5750000000000002</v>
      </c>
      <c r="F17" s="53">
        <f t="shared" si="0"/>
        <v>4.5449999999999999</v>
      </c>
    </row>
    <row r="18" spans="1:6" ht="14.1" customHeight="1">
      <c r="A18" s="87"/>
      <c r="B18" s="89"/>
      <c r="C18" s="79"/>
      <c r="D18" s="46" t="s">
        <v>21</v>
      </c>
      <c r="E18" s="47">
        <v>11.362</v>
      </c>
      <c r="F18" s="53">
        <f t="shared" si="0"/>
        <v>6.8171999999999997</v>
      </c>
    </row>
    <row r="19" spans="1:6" ht="14.1" customHeight="1">
      <c r="A19" s="105" t="s">
        <v>24</v>
      </c>
      <c r="B19" s="106">
        <v>0.75700000000000001</v>
      </c>
      <c r="C19" s="78">
        <f t="shared" ref="C19" si="2">B19*$B$3</f>
        <v>22.71</v>
      </c>
      <c r="D19" s="46" t="s">
        <v>19</v>
      </c>
      <c r="E19" s="47">
        <v>3.7869999999999999</v>
      </c>
      <c r="F19" s="53">
        <f t="shared" si="0"/>
        <v>2.2721999999999998</v>
      </c>
    </row>
    <row r="20" spans="1:6" ht="14.1" customHeight="1">
      <c r="A20" s="86"/>
      <c r="B20" s="88"/>
      <c r="C20" s="78"/>
      <c r="D20" s="46" t="s">
        <v>20</v>
      </c>
      <c r="E20" s="47">
        <v>7.5750000000000002</v>
      </c>
      <c r="F20" s="53">
        <f t="shared" si="0"/>
        <v>4.5449999999999999</v>
      </c>
    </row>
    <row r="21" spans="1:6" ht="14.1" customHeight="1">
      <c r="A21" s="87"/>
      <c r="B21" s="89"/>
      <c r="C21" s="79"/>
      <c r="D21" s="46" t="s">
        <v>21</v>
      </c>
      <c r="E21" s="47">
        <v>11.362</v>
      </c>
      <c r="F21" s="53">
        <f t="shared" si="0"/>
        <v>6.8171999999999997</v>
      </c>
    </row>
    <row r="22" spans="1:6" ht="14.1" customHeight="1">
      <c r="A22" s="105" t="s">
        <v>25</v>
      </c>
      <c r="B22" s="106">
        <v>0.94699999999999995</v>
      </c>
      <c r="C22" s="78">
        <f t="shared" ref="C22" si="3">B22*$B$3</f>
        <v>28.41</v>
      </c>
      <c r="D22" s="46" t="s">
        <v>19</v>
      </c>
      <c r="E22" s="47">
        <v>4.734</v>
      </c>
      <c r="F22" s="53">
        <f t="shared" si="0"/>
        <v>2.8403999999999998</v>
      </c>
    </row>
    <row r="23" spans="1:6" ht="14.1" customHeight="1">
      <c r="A23" s="86"/>
      <c r="B23" s="88"/>
      <c r="C23" s="78"/>
      <c r="D23" s="46" t="s">
        <v>20</v>
      </c>
      <c r="E23" s="47">
        <v>9.468</v>
      </c>
      <c r="F23" s="53">
        <f t="shared" si="0"/>
        <v>5.6807999999999996</v>
      </c>
    </row>
    <row r="24" spans="1:6" ht="14.1" customHeight="1">
      <c r="A24" s="87"/>
      <c r="B24" s="89"/>
      <c r="C24" s="79"/>
      <c r="D24" s="46" t="s">
        <v>21</v>
      </c>
      <c r="E24" s="47">
        <v>14.202999999999999</v>
      </c>
      <c r="F24" s="53">
        <f t="shared" si="0"/>
        <v>8.5217999999999989</v>
      </c>
    </row>
    <row r="25" spans="1:6" ht="14.1" customHeight="1">
      <c r="A25" s="105" t="s">
        <v>26</v>
      </c>
      <c r="B25" s="106">
        <v>1.1359999999999999</v>
      </c>
      <c r="C25" s="78">
        <f t="shared" ref="C25" si="4">B25*$B$3</f>
        <v>34.08</v>
      </c>
      <c r="D25" s="46" t="s">
        <v>19</v>
      </c>
      <c r="E25" s="47">
        <v>5.681</v>
      </c>
      <c r="F25" s="53">
        <f t="shared" si="0"/>
        <v>3.4085999999999999</v>
      </c>
    </row>
    <row r="26" spans="1:6" ht="14.1" customHeight="1">
      <c r="A26" s="86"/>
      <c r="B26" s="88"/>
      <c r="C26" s="78"/>
      <c r="D26" s="46" t="s">
        <v>20</v>
      </c>
      <c r="E26" s="47">
        <v>11.362</v>
      </c>
      <c r="F26" s="53">
        <f t="shared" si="0"/>
        <v>6.8171999999999997</v>
      </c>
    </row>
    <row r="27" spans="1:6" ht="14.1" customHeight="1">
      <c r="A27" s="87"/>
      <c r="B27" s="89"/>
      <c r="C27" s="79"/>
      <c r="D27" s="46" t="s">
        <v>21</v>
      </c>
      <c r="E27" s="47">
        <v>17.042999999999999</v>
      </c>
      <c r="F27" s="53">
        <f t="shared" si="0"/>
        <v>10.2258</v>
      </c>
    </row>
    <row r="28" spans="1:6" ht="14.1" customHeight="1">
      <c r="A28" s="105" t="s">
        <v>90</v>
      </c>
      <c r="B28" s="106">
        <v>0.379</v>
      </c>
      <c r="C28" s="78">
        <f t="shared" ref="C28" si="5">B28*$B$3</f>
        <v>11.370000000000001</v>
      </c>
      <c r="D28" s="46" t="s">
        <v>19</v>
      </c>
      <c r="E28" s="47">
        <v>1.8939999999999999</v>
      </c>
      <c r="F28" s="53">
        <f t="shared" si="0"/>
        <v>1.1363999999999999</v>
      </c>
    </row>
    <row r="29" spans="1:6" ht="14.1" customHeight="1">
      <c r="A29" s="86"/>
      <c r="B29" s="88"/>
      <c r="C29" s="78"/>
      <c r="D29" s="46" t="s">
        <v>20</v>
      </c>
      <c r="E29" s="47">
        <v>3.7869999999999999</v>
      </c>
      <c r="F29" s="53">
        <f t="shared" si="0"/>
        <v>2.2721999999999998</v>
      </c>
    </row>
    <row r="30" spans="1:6" ht="14.1" customHeight="1">
      <c r="A30" s="87"/>
      <c r="B30" s="89"/>
      <c r="C30" s="79"/>
      <c r="D30" s="46" t="s">
        <v>21</v>
      </c>
      <c r="E30" s="47">
        <v>5.681</v>
      </c>
      <c r="F30" s="53">
        <f t="shared" si="0"/>
        <v>3.4085999999999999</v>
      </c>
    </row>
    <row r="31" spans="1:6" ht="14.1" customHeight="1">
      <c r="A31" s="105" t="s">
        <v>91</v>
      </c>
      <c r="B31" s="106">
        <v>0.56799999999999995</v>
      </c>
      <c r="C31" s="78">
        <f t="shared" ref="C31" si="6">B31*$B$3</f>
        <v>17.04</v>
      </c>
      <c r="D31" s="46" t="s">
        <v>19</v>
      </c>
      <c r="E31" s="47">
        <v>2.8410000000000002</v>
      </c>
      <c r="F31" s="53">
        <f t="shared" si="0"/>
        <v>1.7046000000000001</v>
      </c>
    </row>
    <row r="32" spans="1:6" ht="14.1" customHeight="1">
      <c r="A32" s="86"/>
      <c r="B32" s="88"/>
      <c r="C32" s="78"/>
      <c r="D32" s="46" t="s">
        <v>20</v>
      </c>
      <c r="E32" s="47">
        <v>5.6840999999999999</v>
      </c>
      <c r="F32" s="53">
        <f t="shared" si="0"/>
        <v>3.41046</v>
      </c>
    </row>
    <row r="33" spans="1:6" ht="14.1" customHeight="1">
      <c r="A33" s="87"/>
      <c r="B33" s="89"/>
      <c r="C33" s="79"/>
      <c r="D33" s="46" t="s">
        <v>21</v>
      </c>
      <c r="E33" s="47">
        <v>8.5220000000000002</v>
      </c>
      <c r="F33" s="53">
        <f t="shared" si="0"/>
        <v>5.1132</v>
      </c>
    </row>
    <row r="34" spans="1:6" ht="14.1" customHeight="1">
      <c r="A34" s="105" t="s">
        <v>92</v>
      </c>
      <c r="B34" s="106">
        <v>0.75700000000000001</v>
      </c>
      <c r="C34" s="78">
        <f t="shared" ref="C34" si="7">B34*$B$3</f>
        <v>22.71</v>
      </c>
      <c r="D34" s="46" t="s">
        <v>19</v>
      </c>
      <c r="E34" s="47">
        <v>3.7869999999999999</v>
      </c>
      <c r="F34" s="53">
        <f t="shared" si="0"/>
        <v>2.2721999999999998</v>
      </c>
    </row>
    <row r="35" spans="1:6" ht="14.1" customHeight="1">
      <c r="A35" s="86"/>
      <c r="B35" s="88"/>
      <c r="C35" s="78"/>
      <c r="D35" s="46" t="s">
        <v>20</v>
      </c>
      <c r="E35" s="47">
        <v>7.5750000000000002</v>
      </c>
      <c r="F35" s="53">
        <f t="shared" si="0"/>
        <v>4.5449999999999999</v>
      </c>
    </row>
    <row r="36" spans="1:6" ht="14.1" customHeight="1">
      <c r="A36" s="87"/>
      <c r="B36" s="89"/>
      <c r="C36" s="79"/>
      <c r="D36" s="46" t="s">
        <v>21</v>
      </c>
      <c r="E36" s="47">
        <v>11.362</v>
      </c>
      <c r="F36" s="53">
        <f t="shared" si="0"/>
        <v>6.8171999999999997</v>
      </c>
    </row>
    <row r="37" spans="1:6" ht="14.1" customHeight="1">
      <c r="A37" s="105" t="s">
        <v>27</v>
      </c>
      <c r="B37" s="106">
        <v>1.1020000000000001</v>
      </c>
      <c r="C37" s="78">
        <f t="shared" ref="C37" si="8">B37*$B$3</f>
        <v>33.06</v>
      </c>
      <c r="D37" s="46" t="s">
        <v>19</v>
      </c>
      <c r="E37" s="47">
        <v>5.5090000000000003</v>
      </c>
      <c r="F37" s="53">
        <f t="shared" si="0"/>
        <v>3.3054000000000001</v>
      </c>
    </row>
    <row r="38" spans="1:6" ht="14.1" customHeight="1">
      <c r="A38" s="86"/>
      <c r="B38" s="88"/>
      <c r="C38" s="78"/>
      <c r="D38" s="46" t="s">
        <v>20</v>
      </c>
      <c r="E38" s="47">
        <v>11.018000000000001</v>
      </c>
      <c r="F38" s="53">
        <f t="shared" si="0"/>
        <v>6.6108000000000002</v>
      </c>
    </row>
    <row r="39" spans="1:6" ht="14.1" customHeight="1">
      <c r="A39" s="87"/>
      <c r="B39" s="89"/>
      <c r="C39" s="79"/>
      <c r="D39" s="46" t="s">
        <v>21</v>
      </c>
      <c r="E39" s="47">
        <v>16.527000000000001</v>
      </c>
      <c r="F39" s="53">
        <f t="shared" si="0"/>
        <v>9.9161999999999999</v>
      </c>
    </row>
    <row r="40" spans="1:6" ht="14.1" customHeight="1">
      <c r="A40" s="105" t="s">
        <v>28</v>
      </c>
      <c r="B40" s="106">
        <v>1.653</v>
      </c>
      <c r="C40" s="78">
        <f t="shared" ref="C40" si="9">B40*$B$3</f>
        <v>49.59</v>
      </c>
      <c r="D40" s="46" t="s">
        <v>19</v>
      </c>
      <c r="E40" s="47">
        <v>8.2629999999999999</v>
      </c>
      <c r="F40" s="53">
        <f t="shared" si="0"/>
        <v>4.9577999999999998</v>
      </c>
    </row>
    <row r="41" spans="1:6" ht="14.1" customHeight="1">
      <c r="A41" s="86"/>
      <c r="B41" s="88"/>
      <c r="C41" s="78"/>
      <c r="D41" s="46" t="s">
        <v>20</v>
      </c>
      <c r="E41" s="47">
        <v>16.527000000000001</v>
      </c>
      <c r="F41" s="53">
        <f t="shared" si="0"/>
        <v>9.9161999999999999</v>
      </c>
    </row>
    <row r="42" spans="1:6" ht="14.1" customHeight="1">
      <c r="A42" s="87"/>
      <c r="B42" s="89"/>
      <c r="C42" s="79"/>
      <c r="D42" s="46" t="s">
        <v>21</v>
      </c>
      <c r="E42" s="47">
        <v>24.79</v>
      </c>
      <c r="F42" s="53">
        <f t="shared" si="0"/>
        <v>14.873999999999999</v>
      </c>
    </row>
    <row r="43" spans="1:6" ht="14.1" customHeight="1">
      <c r="A43" s="105" t="s">
        <v>29</v>
      </c>
      <c r="B43" s="106">
        <v>2.2040000000000002</v>
      </c>
      <c r="C43" s="78">
        <f t="shared" ref="C43" si="10">B43*$B$3</f>
        <v>66.12</v>
      </c>
      <c r="D43" s="46" t="s">
        <v>19</v>
      </c>
      <c r="E43" s="47">
        <v>11.018000000000001</v>
      </c>
      <c r="F43" s="53">
        <f t="shared" si="0"/>
        <v>6.6108000000000002</v>
      </c>
    </row>
    <row r="44" spans="1:6" ht="14.1" customHeight="1">
      <c r="A44" s="86"/>
      <c r="B44" s="88"/>
      <c r="C44" s="78"/>
      <c r="D44" s="46" t="s">
        <v>20</v>
      </c>
      <c r="E44" s="47">
        <v>22.035</v>
      </c>
      <c r="F44" s="53">
        <f t="shared" si="0"/>
        <v>13.221</v>
      </c>
    </row>
    <row r="45" spans="1:6" ht="14.1" customHeight="1">
      <c r="A45" s="87"/>
      <c r="B45" s="89"/>
      <c r="C45" s="79"/>
      <c r="D45" s="46" t="s">
        <v>21</v>
      </c>
      <c r="E45" s="47">
        <v>33.052999999999997</v>
      </c>
      <c r="F45" s="53">
        <f t="shared" si="0"/>
        <v>19.831799999999998</v>
      </c>
    </row>
    <row r="46" spans="1:6" ht="14.1" customHeight="1">
      <c r="A46" s="105" t="s">
        <v>30</v>
      </c>
      <c r="B46" s="106">
        <v>0.55100000000000005</v>
      </c>
      <c r="C46" s="78">
        <f t="shared" ref="C46" si="11">B46*$B$3</f>
        <v>16.53</v>
      </c>
      <c r="D46" s="46" t="s">
        <v>19</v>
      </c>
      <c r="E46" s="47">
        <v>2.754</v>
      </c>
      <c r="F46" s="53">
        <f t="shared" si="0"/>
        <v>1.6523999999999999</v>
      </c>
    </row>
    <row r="47" spans="1:6" ht="14.1" customHeight="1">
      <c r="A47" s="86"/>
      <c r="B47" s="88"/>
      <c r="C47" s="78"/>
      <c r="D47" s="46" t="s">
        <v>20</v>
      </c>
      <c r="E47" s="47">
        <v>5.5090000000000003</v>
      </c>
      <c r="F47" s="53">
        <f t="shared" si="0"/>
        <v>3.3054000000000001</v>
      </c>
    </row>
    <row r="48" spans="1:6" ht="14.1" customHeight="1">
      <c r="A48" s="87"/>
      <c r="B48" s="89"/>
      <c r="C48" s="79"/>
      <c r="D48" s="46" t="s">
        <v>21</v>
      </c>
      <c r="E48" s="47">
        <v>8.2629999999999999</v>
      </c>
      <c r="F48" s="53">
        <f t="shared" si="0"/>
        <v>4.9577999999999998</v>
      </c>
    </row>
    <row r="49" spans="1:6" ht="14.1" customHeight="1">
      <c r="A49" s="105" t="s">
        <v>31</v>
      </c>
      <c r="B49" s="106">
        <v>0.82599999999999996</v>
      </c>
      <c r="C49" s="78">
        <f t="shared" ref="C49" si="12">B49*$B$3</f>
        <v>24.779999999999998</v>
      </c>
      <c r="D49" s="46" t="s">
        <v>19</v>
      </c>
      <c r="E49" s="47">
        <v>4.1319999999999997</v>
      </c>
      <c r="F49" s="53">
        <f t="shared" si="0"/>
        <v>2.4791999999999996</v>
      </c>
    </row>
    <row r="50" spans="1:6" ht="14.1" customHeight="1">
      <c r="A50" s="86"/>
      <c r="B50" s="88"/>
      <c r="C50" s="78"/>
      <c r="D50" s="46" t="s">
        <v>20</v>
      </c>
      <c r="E50" s="47">
        <v>8.2629999999999999</v>
      </c>
      <c r="F50" s="53">
        <f t="shared" si="0"/>
        <v>4.9577999999999998</v>
      </c>
    </row>
    <row r="51" spans="1:6" ht="14.1" customHeight="1">
      <c r="A51" s="87"/>
      <c r="B51" s="89"/>
      <c r="C51" s="79"/>
      <c r="D51" s="46" t="s">
        <v>21</v>
      </c>
      <c r="E51" s="47">
        <v>12.395</v>
      </c>
      <c r="F51" s="53">
        <f t="shared" si="0"/>
        <v>7.4369999999999994</v>
      </c>
    </row>
    <row r="52" spans="1:6" ht="14.1" customHeight="1">
      <c r="A52" s="105" t="s">
        <v>32</v>
      </c>
      <c r="B52" s="106">
        <v>1.1020000000000001</v>
      </c>
      <c r="C52" s="78">
        <f t="shared" ref="C52" si="13">B52*$B$3</f>
        <v>33.06</v>
      </c>
      <c r="D52" s="46" t="s">
        <v>19</v>
      </c>
      <c r="E52" s="47">
        <v>5.5090000000000003</v>
      </c>
      <c r="F52" s="53">
        <f t="shared" si="0"/>
        <v>3.3054000000000001</v>
      </c>
    </row>
    <row r="53" spans="1:6" ht="14.1" customHeight="1">
      <c r="A53" s="86"/>
      <c r="B53" s="88"/>
      <c r="C53" s="78"/>
      <c r="D53" s="46" t="s">
        <v>20</v>
      </c>
      <c r="E53" s="47">
        <v>11.018000000000001</v>
      </c>
      <c r="F53" s="53">
        <f t="shared" si="0"/>
        <v>6.6108000000000002</v>
      </c>
    </row>
    <row r="54" spans="1:6" ht="14.1" customHeight="1">
      <c r="A54" s="87"/>
      <c r="B54" s="89"/>
      <c r="C54" s="79"/>
      <c r="D54" s="46" t="s">
        <v>21</v>
      </c>
      <c r="E54" s="47">
        <v>16.527000000000001</v>
      </c>
      <c r="F54" s="53">
        <f t="shared" si="0"/>
        <v>9.9161999999999999</v>
      </c>
    </row>
    <row r="55" spans="1:6" ht="14.1" customHeight="1">
      <c r="A55" s="105" t="s">
        <v>33</v>
      </c>
      <c r="B55" s="80" t="s">
        <v>34</v>
      </c>
      <c r="C55" s="81"/>
      <c r="D55" s="46" t="s">
        <v>35</v>
      </c>
      <c r="E55" s="47">
        <v>18.937000000000001</v>
      </c>
      <c r="F55" s="53">
        <f t="shared" si="0"/>
        <v>11.3622</v>
      </c>
    </row>
    <row r="56" spans="1:6" ht="14.1" customHeight="1">
      <c r="A56" s="86"/>
      <c r="B56" s="82"/>
      <c r="C56" s="83"/>
      <c r="D56" s="46" t="s">
        <v>19</v>
      </c>
      <c r="E56" s="47">
        <v>37.874000000000002</v>
      </c>
      <c r="F56" s="53">
        <f t="shared" si="0"/>
        <v>22.724399999999999</v>
      </c>
    </row>
    <row r="57" spans="1:6" ht="14.1" customHeight="1">
      <c r="A57" s="86"/>
      <c r="B57" s="82"/>
      <c r="C57" s="83"/>
      <c r="D57" s="46" t="s">
        <v>36</v>
      </c>
      <c r="E57" s="47">
        <v>56.81</v>
      </c>
      <c r="F57" s="53">
        <f t="shared" si="0"/>
        <v>34.085999999999999</v>
      </c>
    </row>
    <row r="58" spans="1:6" ht="14.1" customHeight="1">
      <c r="A58" s="87"/>
      <c r="B58" s="84"/>
      <c r="C58" s="85"/>
      <c r="D58" s="46" t="s">
        <v>20</v>
      </c>
      <c r="E58" s="47">
        <v>75.747</v>
      </c>
      <c r="F58" s="53">
        <f t="shared" si="0"/>
        <v>45.4482</v>
      </c>
    </row>
    <row r="59" spans="1:6" ht="14.1" customHeight="1">
      <c r="A59" s="105" t="s">
        <v>37</v>
      </c>
      <c r="B59" s="80" t="s">
        <v>34</v>
      </c>
      <c r="C59" s="81"/>
      <c r="D59" s="46" t="s">
        <v>35</v>
      </c>
      <c r="E59" s="47">
        <v>28.405000000000001</v>
      </c>
      <c r="F59" s="53">
        <f t="shared" si="0"/>
        <v>17.042999999999999</v>
      </c>
    </row>
    <row r="60" spans="1:6" ht="14.1" customHeight="1">
      <c r="A60" s="86"/>
      <c r="B60" s="82"/>
      <c r="C60" s="83"/>
      <c r="D60" s="46" t="s">
        <v>19</v>
      </c>
      <c r="E60" s="47">
        <v>56.81</v>
      </c>
      <c r="F60" s="53">
        <f t="shared" si="0"/>
        <v>34.085999999999999</v>
      </c>
    </row>
    <row r="61" spans="1:6" ht="14.1" customHeight="1">
      <c r="A61" s="86"/>
      <c r="B61" s="82"/>
      <c r="C61" s="83"/>
      <c r="D61" s="46" t="s">
        <v>36</v>
      </c>
      <c r="E61" s="47">
        <v>85.215000000000003</v>
      </c>
      <c r="F61" s="53">
        <f t="shared" si="0"/>
        <v>51.128999999999998</v>
      </c>
    </row>
    <row r="62" spans="1:6" ht="14.1" customHeight="1">
      <c r="A62" s="87"/>
      <c r="B62" s="84"/>
      <c r="C62" s="85"/>
      <c r="D62" s="46" t="s">
        <v>20</v>
      </c>
      <c r="E62" s="47">
        <v>113.621</v>
      </c>
      <c r="F62" s="53">
        <f t="shared" si="0"/>
        <v>68.172599999999989</v>
      </c>
    </row>
    <row r="63" spans="1:6" ht="14.1" customHeight="1">
      <c r="A63" s="105" t="s">
        <v>38</v>
      </c>
      <c r="B63" s="80" t="s">
        <v>34</v>
      </c>
      <c r="C63" s="81"/>
      <c r="D63" s="46" t="s">
        <v>35</v>
      </c>
      <c r="E63" s="47">
        <v>37.874000000000002</v>
      </c>
      <c r="F63" s="53">
        <f t="shared" si="0"/>
        <v>22.724399999999999</v>
      </c>
    </row>
    <row r="64" spans="1:6" ht="14.1" customHeight="1">
      <c r="A64" s="86"/>
      <c r="B64" s="82"/>
      <c r="C64" s="83"/>
      <c r="D64" s="46" t="s">
        <v>19</v>
      </c>
      <c r="E64" s="47">
        <v>75.747</v>
      </c>
      <c r="F64" s="53">
        <f t="shared" si="0"/>
        <v>45.4482</v>
      </c>
    </row>
    <row r="65" spans="1:6" ht="14.1" customHeight="1">
      <c r="A65" s="86"/>
      <c r="B65" s="82"/>
      <c r="C65" s="83"/>
      <c r="D65" s="46" t="s">
        <v>36</v>
      </c>
      <c r="E65" s="47">
        <v>113.621</v>
      </c>
      <c r="F65" s="53">
        <f t="shared" si="0"/>
        <v>68.172599999999989</v>
      </c>
    </row>
    <row r="66" spans="1:6" ht="14.1" customHeight="1">
      <c r="A66" s="87"/>
      <c r="B66" s="84"/>
      <c r="C66" s="85"/>
      <c r="D66" s="46" t="s">
        <v>20</v>
      </c>
      <c r="E66" s="47">
        <v>151.494</v>
      </c>
      <c r="F66" s="53">
        <f t="shared" si="0"/>
        <v>90.8964</v>
      </c>
    </row>
    <row r="67" spans="1:6" ht="14.1" customHeight="1">
      <c r="A67" s="105" t="s">
        <v>39</v>
      </c>
      <c r="B67" s="80" t="s">
        <v>34</v>
      </c>
      <c r="C67" s="81"/>
      <c r="D67" s="46" t="s">
        <v>19</v>
      </c>
      <c r="E67" s="47">
        <v>1.8939999999999999</v>
      </c>
      <c r="F67" s="53">
        <f t="shared" si="0"/>
        <v>1.1363999999999999</v>
      </c>
    </row>
    <row r="68" spans="1:6" ht="14.1" customHeight="1">
      <c r="A68" s="86"/>
      <c r="B68" s="82"/>
      <c r="C68" s="83"/>
      <c r="D68" s="46" t="s">
        <v>20</v>
      </c>
      <c r="E68" s="47">
        <v>3.7869999999999999</v>
      </c>
      <c r="F68" s="53">
        <f t="shared" si="0"/>
        <v>2.2721999999999998</v>
      </c>
    </row>
    <row r="69" spans="1:6" ht="14.1" customHeight="1">
      <c r="A69" s="87"/>
      <c r="B69" s="84"/>
      <c r="C69" s="85"/>
      <c r="D69" s="46" t="s">
        <v>21</v>
      </c>
      <c r="E69" s="47">
        <v>5.681</v>
      </c>
      <c r="F69" s="53">
        <f t="shared" si="0"/>
        <v>3.4085999999999999</v>
      </c>
    </row>
    <row r="70" spans="1:6" ht="14.1" customHeight="1">
      <c r="A70" s="48" t="s">
        <v>40</v>
      </c>
      <c r="B70" s="107" t="s">
        <v>34</v>
      </c>
      <c r="C70" s="108"/>
      <c r="D70" s="52"/>
      <c r="E70" s="15">
        <v>3.4430000000000001</v>
      </c>
      <c r="F70" s="53">
        <f>E70*$B$4</f>
        <v>2.0657999999999999</v>
      </c>
    </row>
    <row r="71" spans="1:6" ht="14.1" customHeight="1">
      <c r="A71" s="48" t="s">
        <v>41</v>
      </c>
      <c r="B71" s="107" t="s">
        <v>34</v>
      </c>
      <c r="C71" s="108"/>
      <c r="D71" s="52"/>
      <c r="E71" s="15">
        <v>10.329000000000001</v>
      </c>
      <c r="F71" s="53">
        <f t="shared" si="0"/>
        <v>6.1974</v>
      </c>
    </row>
    <row r="72" spans="1:6" ht="14.1" customHeight="1">
      <c r="A72" s="48" t="s">
        <v>42</v>
      </c>
      <c r="B72" s="107" t="s">
        <v>34</v>
      </c>
      <c r="C72" s="108"/>
      <c r="D72" s="52"/>
      <c r="E72" s="15">
        <v>3.4430000000000001</v>
      </c>
      <c r="F72" s="53">
        <f t="shared" si="0"/>
        <v>2.0657999999999999</v>
      </c>
    </row>
    <row r="73" spans="1:6" ht="14.1" customHeight="1">
      <c r="A73" s="48" t="s">
        <v>43</v>
      </c>
      <c r="B73" s="107" t="s">
        <v>34</v>
      </c>
      <c r="C73" s="108"/>
      <c r="D73" s="52"/>
      <c r="E73" s="15">
        <v>82.632999999999996</v>
      </c>
      <c r="F73" s="53">
        <f t="shared" si="0"/>
        <v>49.579799999999999</v>
      </c>
    </row>
    <row r="74" spans="1:6" ht="14.1" customHeight="1" thickBot="1">
      <c r="A74" s="49" t="s">
        <v>44</v>
      </c>
      <c r="B74" s="116" t="s">
        <v>34</v>
      </c>
      <c r="C74" s="117"/>
      <c r="D74" s="52"/>
      <c r="E74" s="15">
        <v>41.317</v>
      </c>
      <c r="F74" s="53">
        <f t="shared" si="0"/>
        <v>24.790199999999999</v>
      </c>
    </row>
    <row r="75" spans="1:6" ht="5.25" customHeight="1" thickBot="1">
      <c r="A75" s="50"/>
      <c r="B75" s="51"/>
      <c r="C75" s="51"/>
      <c r="D75" s="51"/>
      <c r="E75" s="51"/>
      <c r="F75" s="54"/>
    </row>
    <row r="76" spans="1:6" ht="14.1" customHeight="1">
      <c r="A76" s="109" t="s">
        <v>2</v>
      </c>
      <c r="B76" s="118" t="s">
        <v>45</v>
      </c>
      <c r="C76" s="118"/>
      <c r="D76" s="118"/>
      <c r="E76" s="118"/>
      <c r="F76" s="119"/>
    </row>
    <row r="77" spans="1:6" ht="14.1" customHeight="1">
      <c r="A77" s="110"/>
      <c r="B77" s="112" t="s">
        <v>46</v>
      </c>
      <c r="C77" s="112"/>
      <c r="D77" s="112"/>
      <c r="E77" s="112"/>
      <c r="F77" s="113"/>
    </row>
    <row r="78" spans="1:6" ht="14.1" customHeight="1" thickBot="1">
      <c r="A78" s="111"/>
      <c r="B78" s="114" t="s">
        <v>47</v>
      </c>
      <c r="C78" s="114"/>
      <c r="D78" s="114"/>
      <c r="E78" s="114"/>
      <c r="F78" s="115"/>
    </row>
    <row r="79" spans="1:6" ht="15" customHeight="1">
      <c r="A79" s="9"/>
      <c r="B79" s="10"/>
      <c r="C79" s="10"/>
      <c r="D79" s="10"/>
      <c r="E79" s="10"/>
    </row>
    <row r="80" spans="1:6" ht="15" customHeight="1">
      <c r="A80" s="11"/>
      <c r="B80" s="12"/>
      <c r="C80" s="12"/>
      <c r="D80" s="12"/>
      <c r="E80" s="12"/>
    </row>
    <row r="81" spans="1:5">
      <c r="A81" s="11"/>
      <c r="B81" s="10"/>
      <c r="C81" s="10"/>
      <c r="D81" s="10"/>
      <c r="E81" s="10"/>
    </row>
    <row r="82" spans="1:5">
      <c r="A82" s="11"/>
      <c r="B82" s="10"/>
      <c r="C82" s="10"/>
      <c r="D82" s="10"/>
      <c r="E82" s="10"/>
    </row>
    <row r="83" spans="1:5">
      <c r="A83" s="11"/>
    </row>
  </sheetData>
  <mergeCells count="70">
    <mergeCell ref="B70:C70"/>
    <mergeCell ref="B71:C71"/>
    <mergeCell ref="B72:C72"/>
    <mergeCell ref="A55:A58"/>
    <mergeCell ref="A76:A78"/>
    <mergeCell ref="A59:A62"/>
    <mergeCell ref="A63:A66"/>
    <mergeCell ref="A67:A69"/>
    <mergeCell ref="B77:F77"/>
    <mergeCell ref="B78:F78"/>
    <mergeCell ref="B73:C73"/>
    <mergeCell ref="B74:C74"/>
    <mergeCell ref="B76:F76"/>
    <mergeCell ref="A46:A48"/>
    <mergeCell ref="B46:B48"/>
    <mergeCell ref="A49:A51"/>
    <mergeCell ref="B49:B51"/>
    <mergeCell ref="A52:A54"/>
    <mergeCell ref="B52:B54"/>
    <mergeCell ref="A37:A39"/>
    <mergeCell ref="B37:B39"/>
    <mergeCell ref="A40:A42"/>
    <mergeCell ref="B40:B42"/>
    <mergeCell ref="A43:A45"/>
    <mergeCell ref="B43:B45"/>
    <mergeCell ref="C28:C30"/>
    <mergeCell ref="C31:C33"/>
    <mergeCell ref="C34:C36"/>
    <mergeCell ref="A31:A33"/>
    <mergeCell ref="B31:B33"/>
    <mergeCell ref="A34:A36"/>
    <mergeCell ref="B34:B36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10:A12"/>
    <mergeCell ref="B10:B12"/>
    <mergeCell ref="B3:F3"/>
    <mergeCell ref="B4:F4"/>
    <mergeCell ref="A6:F6"/>
    <mergeCell ref="A8:A9"/>
    <mergeCell ref="B8:B9"/>
    <mergeCell ref="C8:C9"/>
    <mergeCell ref="D8:E9"/>
    <mergeCell ref="F8:F9"/>
    <mergeCell ref="C10:C12"/>
    <mergeCell ref="C13:C15"/>
    <mergeCell ref="C16:C18"/>
    <mergeCell ref="C19:C21"/>
    <mergeCell ref="C22:C24"/>
    <mergeCell ref="C25:C27"/>
    <mergeCell ref="C37:C39"/>
    <mergeCell ref="C40:C42"/>
    <mergeCell ref="C43:C45"/>
    <mergeCell ref="C46:C48"/>
    <mergeCell ref="C49:C51"/>
    <mergeCell ref="C52:C54"/>
    <mergeCell ref="B55:C58"/>
    <mergeCell ref="B59:C62"/>
    <mergeCell ref="B63:C66"/>
    <mergeCell ref="B67:C69"/>
  </mergeCells>
  <pageMargins left="0.11811023622047245" right="0.11811023622047245" top="0.74803149606299213" bottom="0.74803149606299213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I21" sqref="I21"/>
    </sheetView>
  </sheetViews>
  <sheetFormatPr defaultRowHeight="15"/>
  <cols>
    <col min="3" max="3" width="13" customWidth="1"/>
    <col min="4" max="8" width="13.7109375" customWidth="1"/>
  </cols>
  <sheetData>
    <row r="1" spans="1:8" ht="15" customHeight="1">
      <c r="A1" s="122" t="s">
        <v>112</v>
      </c>
      <c r="B1" s="122"/>
      <c r="C1" s="122"/>
      <c r="D1" s="122"/>
      <c r="E1" s="122"/>
      <c r="F1" s="122"/>
      <c r="G1" s="122"/>
      <c r="H1" s="122"/>
    </row>
    <row r="2" spans="1:8" ht="15" customHeight="1">
      <c r="A2" s="122"/>
      <c r="B2" s="122"/>
      <c r="C2" s="122"/>
      <c r="D2" s="122"/>
      <c r="E2" s="122"/>
      <c r="F2" s="122"/>
      <c r="G2" s="122"/>
      <c r="H2" s="122"/>
    </row>
    <row r="3" spans="1:8" ht="15" customHeight="1">
      <c r="A3" s="122"/>
      <c r="B3" s="122"/>
      <c r="C3" s="122"/>
      <c r="D3" s="122"/>
      <c r="E3" s="122"/>
      <c r="F3" s="122"/>
      <c r="G3" s="122"/>
      <c r="H3" s="122"/>
    </row>
    <row r="4" spans="1:8" ht="15.75">
      <c r="A4" s="55"/>
      <c r="E4" s="56"/>
      <c r="G4" s="39"/>
      <c r="H4" s="39"/>
    </row>
    <row r="5" spans="1:8">
      <c r="A5" s="57" t="s">
        <v>94</v>
      </c>
      <c r="B5" s="58"/>
      <c r="C5" s="58"/>
      <c r="D5" s="59">
        <v>0.6</v>
      </c>
      <c r="E5" s="56"/>
      <c r="G5" s="39"/>
      <c r="H5" s="39"/>
    </row>
    <row r="6" spans="1:8">
      <c r="C6" s="60"/>
      <c r="E6" s="61"/>
      <c r="F6" s="62"/>
      <c r="G6" s="39"/>
      <c r="H6" s="39"/>
    </row>
    <row r="7" spans="1:8">
      <c r="A7" s="63" t="s">
        <v>95</v>
      </c>
      <c r="B7" s="63"/>
      <c r="C7" s="63"/>
      <c r="D7" s="64">
        <v>10</v>
      </c>
      <c r="E7" s="64">
        <v>15</v>
      </c>
      <c r="F7" s="64">
        <v>20</v>
      </c>
      <c r="G7" s="64">
        <v>25</v>
      </c>
      <c r="H7" s="64">
        <v>30</v>
      </c>
    </row>
    <row r="8" spans="1:8">
      <c r="A8" s="120" t="s">
        <v>96</v>
      </c>
      <c r="B8" s="120"/>
      <c r="C8" s="121"/>
      <c r="D8" s="65">
        <v>1.722</v>
      </c>
      <c r="E8" s="65">
        <v>2.238</v>
      </c>
      <c r="F8" s="65">
        <v>2.754</v>
      </c>
      <c r="G8" s="65">
        <v>3.2709999999999999</v>
      </c>
      <c r="H8" s="65">
        <v>3.7869999999999999</v>
      </c>
    </row>
    <row r="9" spans="1:8">
      <c r="A9" s="66"/>
      <c r="B9" s="67" t="s">
        <v>97</v>
      </c>
      <c r="C9" s="66"/>
      <c r="D9" s="68">
        <f>$D$5*D8</f>
        <v>1.0331999999999999</v>
      </c>
      <c r="E9" s="68">
        <f t="shared" ref="E9:H9" si="0">$D$5*E8</f>
        <v>1.3428</v>
      </c>
      <c r="F9" s="68">
        <f t="shared" si="0"/>
        <v>1.6523999999999999</v>
      </c>
      <c r="G9" s="68">
        <f t="shared" si="0"/>
        <v>1.9625999999999999</v>
      </c>
      <c r="H9" s="68">
        <f t="shared" si="0"/>
        <v>2.2721999999999998</v>
      </c>
    </row>
    <row r="10" spans="1:8">
      <c r="C10" s="60"/>
      <c r="E10" s="69"/>
      <c r="F10" s="39"/>
      <c r="G10" s="39"/>
      <c r="H10" s="39"/>
    </row>
    <row r="11" spans="1:8">
      <c r="A11" t="s">
        <v>98</v>
      </c>
      <c r="E11" s="70" t="s">
        <v>102</v>
      </c>
      <c r="F11" s="16">
        <v>1</v>
      </c>
      <c r="G11" s="39"/>
      <c r="H11" s="39"/>
    </row>
    <row r="12" spans="1:8">
      <c r="A12" t="s">
        <v>99</v>
      </c>
      <c r="E12" s="70" t="s">
        <v>102</v>
      </c>
      <c r="F12" s="16">
        <v>2</v>
      </c>
      <c r="G12" s="39"/>
      <c r="H12" s="39"/>
    </row>
    <row r="13" spans="1:8">
      <c r="A13" t="s">
        <v>100</v>
      </c>
      <c r="E13" s="70" t="s">
        <v>102</v>
      </c>
      <c r="F13" s="16">
        <v>4</v>
      </c>
      <c r="G13" s="39"/>
      <c r="H13" s="39"/>
    </row>
    <row r="14" spans="1:8">
      <c r="A14" t="s">
        <v>101</v>
      </c>
      <c r="E14" s="70" t="s">
        <v>102</v>
      </c>
      <c r="F14" s="16">
        <v>24</v>
      </c>
      <c r="G14" s="39"/>
      <c r="H14" s="39"/>
    </row>
    <row r="15" spans="1:8">
      <c r="G15" s="39"/>
      <c r="H15" s="39"/>
    </row>
    <row r="16" spans="1:8">
      <c r="A16" t="s">
        <v>103</v>
      </c>
      <c r="G16" s="39"/>
      <c r="H16" s="39"/>
    </row>
    <row r="17" spans="1:8">
      <c r="A17" t="s">
        <v>104</v>
      </c>
      <c r="G17" s="39"/>
      <c r="H17" s="39"/>
    </row>
    <row r="18" spans="1:8">
      <c r="A18" t="s">
        <v>105</v>
      </c>
      <c r="E18" s="56"/>
      <c r="G18" s="39"/>
      <c r="H18" s="39"/>
    </row>
    <row r="19" spans="1:8">
      <c r="A19" t="s">
        <v>106</v>
      </c>
      <c r="E19" s="56"/>
      <c r="G19" s="39"/>
      <c r="H19" s="39"/>
    </row>
    <row r="20" spans="1:8">
      <c r="E20" s="56"/>
      <c r="G20" s="39"/>
      <c r="H20" s="39"/>
    </row>
    <row r="21" spans="1:8">
      <c r="A21" t="s">
        <v>107</v>
      </c>
      <c r="E21" s="56"/>
      <c r="G21" s="39"/>
      <c r="H21" s="39"/>
    </row>
    <row r="22" spans="1:8">
      <c r="A22" t="s">
        <v>108</v>
      </c>
      <c r="E22" s="56"/>
      <c r="G22" s="39"/>
      <c r="H22" s="39"/>
    </row>
    <row r="23" spans="1:8">
      <c r="A23" t="s">
        <v>109</v>
      </c>
      <c r="E23" s="56"/>
      <c r="G23" s="39"/>
      <c r="H23" s="39"/>
    </row>
    <row r="24" spans="1:8">
      <c r="A24" t="s">
        <v>110</v>
      </c>
      <c r="E24" s="56"/>
      <c r="G24" s="39"/>
      <c r="H24" s="39"/>
    </row>
  </sheetData>
  <mergeCells count="2">
    <mergeCell ref="A8:C8"/>
    <mergeCell ref="A1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topLeftCell="A52" workbookViewId="0">
      <selection activeCell="D19" sqref="D19:G21"/>
    </sheetView>
  </sheetViews>
  <sheetFormatPr defaultRowHeight="15"/>
  <cols>
    <col min="1" max="1" width="57.7109375" customWidth="1"/>
    <col min="2" max="7" width="10.28515625" customWidth="1"/>
    <col min="8" max="8" width="73.28515625" customWidth="1"/>
  </cols>
  <sheetData>
    <row r="1" spans="1:7" ht="22.5" customHeight="1" thickBot="1"/>
    <row r="2" spans="1:7">
      <c r="A2" s="169" t="s">
        <v>0</v>
      </c>
      <c r="B2" s="123">
        <v>30</v>
      </c>
      <c r="C2" s="124"/>
      <c r="D2" s="124"/>
      <c r="E2" s="124"/>
      <c r="F2" s="124"/>
      <c r="G2" s="125"/>
    </row>
    <row r="3" spans="1:7" ht="15.75" thickBot="1">
      <c r="A3" s="170" t="s">
        <v>1</v>
      </c>
      <c r="B3" s="126">
        <v>0.6</v>
      </c>
      <c r="C3" s="126"/>
      <c r="D3" s="126"/>
      <c r="E3" s="126"/>
      <c r="F3" s="126"/>
      <c r="G3" s="127"/>
    </row>
    <row r="4" spans="1:7" ht="24.75" customHeight="1" thickBot="1">
      <c r="A4" s="17"/>
      <c r="B4" s="18"/>
      <c r="C4" s="18"/>
      <c r="D4" s="18"/>
      <c r="E4" s="19"/>
      <c r="F4" s="19"/>
      <c r="G4" s="19"/>
    </row>
    <row r="5" spans="1:7" ht="58.5" customHeight="1" thickBot="1">
      <c r="A5" s="20" t="s">
        <v>13</v>
      </c>
      <c r="B5" s="128" t="s">
        <v>115</v>
      </c>
      <c r="C5" s="128"/>
      <c r="D5" s="128"/>
      <c r="E5" s="128"/>
      <c r="F5" s="128"/>
      <c r="G5" s="129"/>
    </row>
    <row r="6" spans="1:7" ht="20.25" customHeight="1">
      <c r="A6" s="17"/>
      <c r="B6" s="18"/>
      <c r="C6" s="18"/>
      <c r="D6" s="18"/>
      <c r="E6" s="19"/>
      <c r="F6" s="19"/>
      <c r="G6" s="19"/>
    </row>
    <row r="7" spans="1:7" ht="20.25" customHeight="1">
      <c r="A7" s="130" t="s">
        <v>49</v>
      </c>
      <c r="B7" s="130"/>
      <c r="C7" s="21">
        <v>0.2</v>
      </c>
      <c r="D7" s="131" t="s">
        <v>50</v>
      </c>
      <c r="E7" s="131"/>
      <c r="F7" s="131"/>
      <c r="G7" s="131"/>
    </row>
    <row r="8" spans="1:7" ht="20.25" customHeight="1">
      <c r="A8" s="17"/>
      <c r="B8" s="18"/>
      <c r="C8" s="18"/>
      <c r="D8" s="18"/>
      <c r="E8" s="19"/>
      <c r="F8" s="19"/>
      <c r="G8" s="19"/>
    </row>
    <row r="9" spans="1:7" ht="21">
      <c r="A9" s="132" t="s">
        <v>7</v>
      </c>
      <c r="B9" s="132"/>
      <c r="C9" s="132"/>
      <c r="D9" s="132"/>
      <c r="E9" s="132"/>
      <c r="F9" s="132"/>
      <c r="G9" s="132"/>
    </row>
    <row r="10" spans="1:7" ht="24.75" customHeight="1" thickBot="1">
      <c r="A10" s="19"/>
      <c r="B10" s="22"/>
      <c r="C10" s="22"/>
      <c r="D10" s="22"/>
      <c r="E10" s="133"/>
      <c r="F10" s="133"/>
      <c r="G10" s="133"/>
    </row>
    <row r="11" spans="1:7" ht="33" customHeight="1">
      <c r="A11" s="24" t="s">
        <v>8</v>
      </c>
      <c r="B11" s="134" t="s">
        <v>6</v>
      </c>
      <c r="C11" s="134"/>
      <c r="D11" s="134"/>
      <c r="E11" s="134"/>
      <c r="F11" s="134"/>
      <c r="G11" s="134"/>
    </row>
    <row r="12" spans="1:7" ht="22.5" customHeight="1">
      <c r="A12" s="25" t="s">
        <v>14</v>
      </c>
      <c r="B12" s="135" t="s">
        <v>9</v>
      </c>
      <c r="C12" s="135"/>
      <c r="D12" s="26" t="s">
        <v>51</v>
      </c>
      <c r="E12" s="135" t="s">
        <v>10</v>
      </c>
      <c r="F12" s="135"/>
      <c r="G12" s="26" t="s">
        <v>52</v>
      </c>
    </row>
    <row r="13" spans="1:7" s="13" customFormat="1" ht="39" customHeight="1">
      <c r="A13" s="71" t="s">
        <v>53</v>
      </c>
      <c r="B13" s="136">
        <f>25.16/30</f>
        <v>0.83866666666666667</v>
      </c>
      <c r="C13" s="136"/>
      <c r="D13" s="72">
        <f t="shared" ref="D13:D25" si="0">B13*$B$2</f>
        <v>25.16</v>
      </c>
      <c r="E13" s="137">
        <f>B13*80/100</f>
        <v>0.67093333333333338</v>
      </c>
      <c r="F13" s="137"/>
      <c r="G13" s="72">
        <f t="shared" ref="G13:G25" si="1">E13*$B$2</f>
        <v>20.128</v>
      </c>
    </row>
    <row r="14" spans="1:7" s="13" customFormat="1" ht="39" customHeight="1">
      <c r="A14" s="71" t="s">
        <v>54</v>
      </c>
      <c r="B14" s="136">
        <f>8.3/30</f>
        <v>0.27666666666666667</v>
      </c>
      <c r="C14" s="136"/>
      <c r="D14" s="72">
        <f t="shared" si="0"/>
        <v>8.3000000000000007</v>
      </c>
      <c r="E14" s="137">
        <f t="shared" ref="E14:E16" si="2">B14*80/100</f>
        <v>0.22133333333333333</v>
      </c>
      <c r="F14" s="137"/>
      <c r="G14" s="72">
        <f t="shared" si="1"/>
        <v>6.64</v>
      </c>
    </row>
    <row r="15" spans="1:7" s="13" customFormat="1" ht="39" customHeight="1">
      <c r="A15" s="71" t="s">
        <v>55</v>
      </c>
      <c r="B15" s="136">
        <v>0.27700000000000002</v>
      </c>
      <c r="C15" s="136"/>
      <c r="D15" s="72">
        <f t="shared" si="0"/>
        <v>8.31</v>
      </c>
      <c r="E15" s="137">
        <f t="shared" si="2"/>
        <v>0.22160000000000005</v>
      </c>
      <c r="F15" s="137"/>
      <c r="G15" s="72">
        <f t="shared" si="1"/>
        <v>6.6480000000000015</v>
      </c>
    </row>
    <row r="16" spans="1:7" s="13" customFormat="1" ht="39" customHeight="1">
      <c r="A16" s="71" t="s">
        <v>89</v>
      </c>
      <c r="B16" s="136">
        <f>7.55/30</f>
        <v>0.25166666666666665</v>
      </c>
      <c r="C16" s="136"/>
      <c r="D16" s="72">
        <f t="shared" si="0"/>
        <v>7.55</v>
      </c>
      <c r="E16" s="137">
        <f t="shared" si="2"/>
        <v>0.20133333333333334</v>
      </c>
      <c r="F16" s="137"/>
      <c r="G16" s="72">
        <f t="shared" si="1"/>
        <v>6.04</v>
      </c>
    </row>
    <row r="17" spans="1:7" s="13" customFormat="1" ht="39" customHeight="1">
      <c r="A17" s="172" t="s">
        <v>56</v>
      </c>
      <c r="B17" s="136">
        <f>25.16/30</f>
        <v>0.83866666666666667</v>
      </c>
      <c r="C17" s="136"/>
      <c r="D17" s="72">
        <f t="shared" si="0"/>
        <v>25.16</v>
      </c>
      <c r="E17" s="137">
        <f t="shared" ref="E17" si="3">B17*80/100</f>
        <v>0.67093333333333338</v>
      </c>
      <c r="F17" s="137"/>
      <c r="G17" s="72">
        <f t="shared" si="1"/>
        <v>20.128</v>
      </c>
    </row>
    <row r="18" spans="1:7" s="13" customFormat="1" ht="39" customHeight="1">
      <c r="A18" s="172" t="s">
        <v>57</v>
      </c>
      <c r="B18" s="136">
        <v>0.83899999999999997</v>
      </c>
      <c r="C18" s="136"/>
      <c r="D18" s="72">
        <f t="shared" si="0"/>
        <v>25.169999999999998</v>
      </c>
      <c r="E18" s="138">
        <f>B18*80/100</f>
        <v>0.67120000000000002</v>
      </c>
      <c r="F18" s="139"/>
      <c r="G18" s="72">
        <f t="shared" si="1"/>
        <v>20.135999999999999</v>
      </c>
    </row>
    <row r="19" spans="1:7" s="13" customFormat="1" ht="39" customHeight="1">
      <c r="A19" s="172" t="s">
        <v>58</v>
      </c>
      <c r="B19" s="136">
        <v>0.27700000000000002</v>
      </c>
      <c r="C19" s="136"/>
      <c r="D19" s="173">
        <f t="shared" si="0"/>
        <v>8.31</v>
      </c>
      <c r="E19" s="174">
        <f>B19*80/100</f>
        <v>0.22160000000000005</v>
      </c>
      <c r="F19" s="175"/>
      <c r="G19" s="173">
        <f t="shared" si="1"/>
        <v>6.6480000000000015</v>
      </c>
    </row>
    <row r="20" spans="1:7" s="13" customFormat="1" ht="39" customHeight="1">
      <c r="A20" s="172" t="s">
        <v>116</v>
      </c>
      <c r="B20" s="136"/>
      <c r="C20" s="136"/>
      <c r="D20" s="173">
        <f t="shared" si="0"/>
        <v>0</v>
      </c>
      <c r="E20" s="176"/>
      <c r="F20" s="176"/>
      <c r="G20" s="173">
        <f t="shared" si="1"/>
        <v>0</v>
      </c>
    </row>
    <row r="21" spans="1:7" s="13" customFormat="1" ht="39" customHeight="1">
      <c r="A21" s="172" t="s">
        <v>117</v>
      </c>
      <c r="B21" s="136"/>
      <c r="C21" s="136"/>
      <c r="D21" s="173">
        <f t="shared" si="0"/>
        <v>0</v>
      </c>
      <c r="E21" s="176"/>
      <c r="F21" s="176"/>
      <c r="G21" s="173">
        <f t="shared" si="1"/>
        <v>0</v>
      </c>
    </row>
    <row r="22" spans="1:7" s="13" customFormat="1" ht="39" customHeight="1">
      <c r="A22" s="171" t="s">
        <v>59</v>
      </c>
      <c r="B22" s="142">
        <f>44.4/30</f>
        <v>1.48</v>
      </c>
      <c r="C22" s="143"/>
      <c r="D22" s="74">
        <f t="shared" si="0"/>
        <v>44.4</v>
      </c>
      <c r="E22" s="144">
        <f>B22*80/100</f>
        <v>1.1840000000000002</v>
      </c>
      <c r="F22" s="145"/>
      <c r="G22" s="74">
        <f t="shared" si="1"/>
        <v>35.520000000000003</v>
      </c>
    </row>
    <row r="23" spans="1:7" s="13" customFormat="1" ht="39" customHeight="1">
      <c r="A23" s="146" t="s">
        <v>60</v>
      </c>
      <c r="B23" s="147"/>
      <c r="C23" s="147"/>
      <c r="D23" s="147"/>
      <c r="E23" s="147"/>
      <c r="F23" s="147"/>
      <c r="G23" s="148"/>
    </row>
    <row r="24" spans="1:7" s="13" customFormat="1" ht="39" customHeight="1">
      <c r="A24" s="73" t="s">
        <v>61</v>
      </c>
      <c r="B24" s="140">
        <v>0.83899999999999997</v>
      </c>
      <c r="C24" s="140"/>
      <c r="D24" s="74">
        <f t="shared" si="0"/>
        <v>25.169999999999998</v>
      </c>
      <c r="E24" s="141">
        <f>B24*80/100</f>
        <v>0.67120000000000002</v>
      </c>
      <c r="F24" s="141"/>
      <c r="G24" s="74">
        <f t="shared" si="1"/>
        <v>20.135999999999999</v>
      </c>
    </row>
    <row r="25" spans="1:7" s="13" customFormat="1" ht="39" customHeight="1" thickBot="1">
      <c r="A25" s="75" t="s">
        <v>62</v>
      </c>
      <c r="B25" s="149">
        <v>0</v>
      </c>
      <c r="C25" s="149"/>
      <c r="D25" s="76">
        <f t="shared" si="0"/>
        <v>0</v>
      </c>
      <c r="E25" s="150">
        <v>0</v>
      </c>
      <c r="F25" s="150"/>
      <c r="G25" s="76">
        <f t="shared" si="1"/>
        <v>0</v>
      </c>
    </row>
    <row r="26" spans="1:7" s="13" customFormat="1" ht="39" customHeight="1">
      <c r="A26" s="24" t="s">
        <v>8</v>
      </c>
      <c r="B26" s="134" t="s">
        <v>5</v>
      </c>
      <c r="C26" s="134"/>
      <c r="D26" s="134"/>
      <c r="E26" s="134"/>
      <c r="F26" s="134"/>
      <c r="G26" s="134"/>
    </row>
    <row r="27" spans="1:7" ht="22.5" customHeight="1">
      <c r="A27" s="25" t="s">
        <v>48</v>
      </c>
      <c r="B27" s="135" t="s">
        <v>11</v>
      </c>
      <c r="C27" s="135"/>
      <c r="D27" s="26" t="s">
        <v>51</v>
      </c>
      <c r="E27" s="135" t="s">
        <v>12</v>
      </c>
      <c r="F27" s="135"/>
      <c r="G27" s="26" t="s">
        <v>52</v>
      </c>
    </row>
    <row r="28" spans="1:7" ht="30" customHeight="1">
      <c r="A28" s="27" t="s">
        <v>63</v>
      </c>
      <c r="B28" s="153">
        <f>0.56/0.6</f>
        <v>0.93333333333333346</v>
      </c>
      <c r="C28" s="153"/>
      <c r="D28" s="28">
        <f t="shared" ref="D28:D39" si="4">B28*$B$3</f>
        <v>0.56000000000000005</v>
      </c>
      <c r="E28" s="154">
        <f>B28*80/100</f>
        <v>0.7466666666666667</v>
      </c>
      <c r="F28" s="154"/>
      <c r="G28" s="28">
        <f t="shared" ref="G28:G39" si="5">E28*$B$3</f>
        <v>0.44800000000000001</v>
      </c>
    </row>
    <row r="29" spans="1:7" ht="30" customHeight="1">
      <c r="A29" s="27" t="s">
        <v>64</v>
      </c>
      <c r="B29" s="153">
        <f>0.18/0.6</f>
        <v>0.3</v>
      </c>
      <c r="C29" s="153"/>
      <c r="D29" s="28">
        <f t="shared" si="4"/>
        <v>0.18</v>
      </c>
      <c r="E29" s="154">
        <f t="shared" ref="E29:E31" si="6">B29*80/100</f>
        <v>0.24</v>
      </c>
      <c r="F29" s="154"/>
      <c r="G29" s="28">
        <f t="shared" si="5"/>
        <v>0.14399999999999999</v>
      </c>
    </row>
    <row r="30" spans="1:7" ht="31.5" customHeight="1">
      <c r="A30" s="27" t="s">
        <v>111</v>
      </c>
      <c r="B30" s="151">
        <f>0.17/0.6</f>
        <v>0.28333333333333338</v>
      </c>
      <c r="C30" s="151"/>
      <c r="D30" s="77">
        <f t="shared" si="4"/>
        <v>0.17</v>
      </c>
      <c r="E30" s="152">
        <f t="shared" si="6"/>
        <v>0.22666666666666671</v>
      </c>
      <c r="F30" s="152"/>
      <c r="G30" s="77">
        <f t="shared" si="5"/>
        <v>0.13600000000000001</v>
      </c>
    </row>
    <row r="31" spans="1:7" ht="30" customHeight="1">
      <c r="A31" s="27" t="s">
        <v>65</v>
      </c>
      <c r="B31" s="153">
        <f>0.28/0.6</f>
        <v>0.46666666666666673</v>
      </c>
      <c r="C31" s="153"/>
      <c r="D31" s="28">
        <f t="shared" si="4"/>
        <v>0.28000000000000003</v>
      </c>
      <c r="E31" s="154">
        <f t="shared" si="6"/>
        <v>0.37333333333333335</v>
      </c>
      <c r="F31" s="154"/>
      <c r="G31" s="28">
        <f t="shared" si="5"/>
        <v>0.224</v>
      </c>
    </row>
    <row r="32" spans="1:7" ht="30" customHeight="1">
      <c r="A32" s="27" t="s">
        <v>66</v>
      </c>
      <c r="B32" s="153">
        <f>0.11/0.6</f>
        <v>0.18333333333333335</v>
      </c>
      <c r="C32" s="153"/>
      <c r="D32" s="28">
        <f t="shared" si="4"/>
        <v>0.11</v>
      </c>
      <c r="E32" s="154">
        <f>B32*80/100</f>
        <v>0.14666666666666667</v>
      </c>
      <c r="F32" s="154"/>
      <c r="G32" s="28">
        <f t="shared" si="5"/>
        <v>8.7999999999999995E-2</v>
      </c>
    </row>
    <row r="33" spans="1:7" ht="30" customHeight="1">
      <c r="A33" s="27" t="s">
        <v>67</v>
      </c>
      <c r="B33" s="153">
        <f>0.56/0.6</f>
        <v>0.93333333333333346</v>
      </c>
      <c r="C33" s="153"/>
      <c r="D33" s="28">
        <f t="shared" si="4"/>
        <v>0.56000000000000005</v>
      </c>
      <c r="E33" s="154">
        <f>B33*80/100</f>
        <v>0.7466666666666667</v>
      </c>
      <c r="F33" s="154"/>
      <c r="G33" s="28">
        <f t="shared" si="5"/>
        <v>0.44800000000000001</v>
      </c>
    </row>
    <row r="34" spans="1:7" ht="30" customHeight="1">
      <c r="A34" s="27" t="s">
        <v>68</v>
      </c>
      <c r="B34" s="153">
        <f>0.28/0.6</f>
        <v>0.46666666666666673</v>
      </c>
      <c r="C34" s="153"/>
      <c r="D34" s="28">
        <f t="shared" si="4"/>
        <v>0.28000000000000003</v>
      </c>
      <c r="E34" s="154">
        <f t="shared" ref="E34" si="7">B34*80/100</f>
        <v>0.37333333333333335</v>
      </c>
      <c r="F34" s="154"/>
      <c r="G34" s="28">
        <f t="shared" si="5"/>
        <v>0.224</v>
      </c>
    </row>
    <row r="35" spans="1:7" ht="30" customHeight="1">
      <c r="A35" s="27" t="s">
        <v>69</v>
      </c>
      <c r="B35" s="153">
        <f>0.11/0.6</f>
        <v>0.18333333333333335</v>
      </c>
      <c r="C35" s="153"/>
      <c r="D35" s="28">
        <f t="shared" si="4"/>
        <v>0.11</v>
      </c>
      <c r="E35" s="154">
        <f>B35*80/100</f>
        <v>0.14666666666666667</v>
      </c>
      <c r="F35" s="154"/>
      <c r="G35" s="28">
        <f t="shared" si="5"/>
        <v>8.7999999999999995E-2</v>
      </c>
    </row>
    <row r="36" spans="1:7" ht="30" customHeight="1">
      <c r="A36" s="27" t="s">
        <v>114</v>
      </c>
      <c r="B36" s="153">
        <f>0.74/0.6</f>
        <v>1.2333333333333334</v>
      </c>
      <c r="C36" s="153"/>
      <c r="D36" s="28">
        <f t="shared" si="4"/>
        <v>0.74</v>
      </c>
      <c r="E36" s="154">
        <f>B36*80/100</f>
        <v>0.98666666666666669</v>
      </c>
      <c r="F36" s="154"/>
      <c r="G36" s="28">
        <f t="shared" si="5"/>
        <v>0.59199999999999997</v>
      </c>
    </row>
    <row r="37" spans="1:7" ht="30" customHeight="1">
      <c r="A37" s="27" t="s">
        <v>70</v>
      </c>
      <c r="B37" s="151">
        <v>0.46700000000000003</v>
      </c>
      <c r="C37" s="151"/>
      <c r="D37" s="28">
        <f t="shared" si="4"/>
        <v>0.2802</v>
      </c>
      <c r="E37" s="155">
        <f>B37*80/100</f>
        <v>0.37359999999999999</v>
      </c>
      <c r="F37" s="155"/>
      <c r="G37" s="28">
        <f t="shared" si="5"/>
        <v>0.22416</v>
      </c>
    </row>
    <row r="38" spans="1:7" ht="30" customHeight="1">
      <c r="A38" s="27" t="s">
        <v>71</v>
      </c>
      <c r="B38" s="151">
        <v>0.46700000000000003</v>
      </c>
      <c r="C38" s="151"/>
      <c r="D38" s="28">
        <f t="shared" si="4"/>
        <v>0.2802</v>
      </c>
      <c r="E38" s="155">
        <f>B38*80/100</f>
        <v>0.37359999999999999</v>
      </c>
      <c r="F38" s="155"/>
      <c r="G38" s="28">
        <f t="shared" si="5"/>
        <v>0.22416</v>
      </c>
    </row>
    <row r="39" spans="1:7" ht="30" customHeight="1">
      <c r="A39" s="27" t="s">
        <v>72</v>
      </c>
      <c r="B39" s="153">
        <v>0.46700000000000003</v>
      </c>
      <c r="C39" s="153"/>
      <c r="D39" s="28">
        <f t="shared" si="4"/>
        <v>0.2802</v>
      </c>
      <c r="E39" s="154">
        <f t="shared" ref="E39" si="8">B39*80/100</f>
        <v>0.37359999999999999</v>
      </c>
      <c r="F39" s="154"/>
      <c r="G39" s="28">
        <f t="shared" si="5"/>
        <v>0.22416</v>
      </c>
    </row>
    <row r="40" spans="1:7" ht="18" customHeight="1">
      <c r="A40" s="157" t="s">
        <v>73</v>
      </c>
      <c r="B40" s="158"/>
      <c r="C40" s="158"/>
      <c r="D40" s="158"/>
      <c r="E40" s="158"/>
      <c r="F40" s="158"/>
      <c r="G40" s="158"/>
    </row>
    <row r="41" spans="1:7" ht="18" customHeight="1">
      <c r="A41" s="29" t="s">
        <v>74</v>
      </c>
      <c r="B41" s="159">
        <f>5.16/0.6</f>
        <v>8.6000000000000014</v>
      </c>
      <c r="C41" s="159"/>
      <c r="D41" s="30">
        <f t="shared" ref="D41:D48" si="9">B41*$B$3</f>
        <v>5.160000000000001</v>
      </c>
      <c r="E41" s="159">
        <f>B41*80/100</f>
        <v>6.8800000000000008</v>
      </c>
      <c r="F41" s="159"/>
      <c r="G41" s="31">
        <f t="shared" ref="G41:G48" si="10">E41*$B$3</f>
        <v>4.1280000000000001</v>
      </c>
    </row>
    <row r="42" spans="1:7" ht="18" customHeight="1">
      <c r="A42" s="27" t="s">
        <v>75</v>
      </c>
      <c r="B42" s="156">
        <f>7.75/0.6</f>
        <v>12.916666666666668</v>
      </c>
      <c r="C42" s="156"/>
      <c r="D42" s="32">
        <f t="shared" si="9"/>
        <v>7.75</v>
      </c>
      <c r="E42" s="156">
        <f t="shared" ref="E42:E48" si="11">B42*80/100</f>
        <v>10.333333333333336</v>
      </c>
      <c r="F42" s="156"/>
      <c r="G42" s="28">
        <f t="shared" si="10"/>
        <v>6.2000000000000011</v>
      </c>
    </row>
    <row r="43" spans="1:7" ht="18" customHeight="1">
      <c r="A43" s="27" t="s">
        <v>76</v>
      </c>
      <c r="B43" s="156">
        <v>11.189</v>
      </c>
      <c r="C43" s="156"/>
      <c r="D43" s="32">
        <f t="shared" si="9"/>
        <v>6.7134</v>
      </c>
      <c r="E43" s="156">
        <f t="shared" si="11"/>
        <v>8.9512</v>
      </c>
      <c r="F43" s="156"/>
      <c r="G43" s="28">
        <f t="shared" si="10"/>
        <v>5.3707199999999995</v>
      </c>
    </row>
    <row r="44" spans="1:7" ht="18" customHeight="1">
      <c r="A44" s="27" t="s">
        <v>77</v>
      </c>
      <c r="B44" s="156">
        <v>16.783999999999999</v>
      </c>
      <c r="C44" s="156"/>
      <c r="D44" s="32">
        <f t="shared" si="9"/>
        <v>10.070399999999999</v>
      </c>
      <c r="E44" s="156">
        <f t="shared" si="11"/>
        <v>13.427199999999997</v>
      </c>
      <c r="F44" s="156"/>
      <c r="G44" s="28">
        <f t="shared" si="10"/>
        <v>8.0563199999999977</v>
      </c>
    </row>
    <row r="45" spans="1:7" ht="18" customHeight="1">
      <c r="A45" s="27" t="s">
        <v>78</v>
      </c>
      <c r="B45" s="156">
        <v>12.911</v>
      </c>
      <c r="C45" s="156"/>
      <c r="D45" s="32">
        <f t="shared" si="9"/>
        <v>7.746599999999999</v>
      </c>
      <c r="E45" s="156">
        <f t="shared" si="11"/>
        <v>10.328799999999999</v>
      </c>
      <c r="F45" s="156"/>
      <c r="G45" s="28">
        <f t="shared" si="10"/>
        <v>6.1972799999999992</v>
      </c>
    </row>
    <row r="46" spans="1:7" ht="18" customHeight="1">
      <c r="A46" s="27" t="s">
        <v>79</v>
      </c>
      <c r="B46" s="156">
        <v>19.367000000000001</v>
      </c>
      <c r="C46" s="156"/>
      <c r="D46" s="32">
        <f t="shared" si="9"/>
        <v>11.620200000000001</v>
      </c>
      <c r="E46" s="156">
        <f t="shared" si="11"/>
        <v>15.493600000000001</v>
      </c>
      <c r="F46" s="156"/>
      <c r="G46" s="28">
        <f t="shared" si="10"/>
        <v>9.2961600000000004</v>
      </c>
    </row>
    <row r="47" spans="1:7" ht="18" customHeight="1">
      <c r="A47" s="27" t="s">
        <v>80</v>
      </c>
      <c r="B47" s="156">
        <v>17.215</v>
      </c>
      <c r="C47" s="156"/>
      <c r="D47" s="32">
        <f t="shared" si="9"/>
        <v>10.328999999999999</v>
      </c>
      <c r="E47" s="156">
        <f t="shared" si="11"/>
        <v>13.772</v>
      </c>
      <c r="F47" s="156"/>
      <c r="G47" s="28">
        <f t="shared" si="10"/>
        <v>8.2631999999999994</v>
      </c>
    </row>
    <row r="48" spans="1:7" ht="18" customHeight="1" thickBot="1">
      <c r="A48" s="33" t="s">
        <v>81</v>
      </c>
      <c r="B48" s="160">
        <v>25.821999999999999</v>
      </c>
      <c r="C48" s="160"/>
      <c r="D48" s="34">
        <f t="shared" si="9"/>
        <v>15.493199999999998</v>
      </c>
      <c r="E48" s="160">
        <f t="shared" si="11"/>
        <v>20.657599999999999</v>
      </c>
      <c r="F48" s="160"/>
      <c r="G48" s="35">
        <f t="shared" si="10"/>
        <v>12.394559999999998</v>
      </c>
    </row>
    <row r="49" spans="1:7" ht="9" customHeight="1">
      <c r="A49" s="36"/>
      <c r="B49" s="36"/>
      <c r="C49" s="36"/>
      <c r="D49" s="36"/>
      <c r="E49" s="36"/>
      <c r="F49" s="36"/>
      <c r="G49" s="36"/>
    </row>
    <row r="50" spans="1:7" ht="30" customHeight="1">
      <c r="A50" s="37" t="s">
        <v>82</v>
      </c>
      <c r="B50" s="165" t="s">
        <v>83</v>
      </c>
      <c r="C50" s="165"/>
      <c r="D50" s="165"/>
      <c r="E50" s="165"/>
      <c r="F50" s="165"/>
      <c r="G50" s="165"/>
    </row>
    <row r="51" spans="1:7" ht="9" customHeight="1" thickBot="1">
      <c r="A51" s="36"/>
      <c r="B51" s="36"/>
      <c r="C51" s="36"/>
      <c r="D51" s="36"/>
      <c r="E51" s="36"/>
      <c r="F51" s="36"/>
      <c r="G51" s="36"/>
    </row>
    <row r="52" spans="1:7" ht="30" customHeight="1" thickBot="1">
      <c r="A52" s="161" t="s">
        <v>84</v>
      </c>
      <c r="B52" s="162"/>
      <c r="C52" s="162"/>
      <c r="D52" s="162"/>
      <c r="E52" s="162"/>
      <c r="F52" s="162"/>
      <c r="G52" s="163"/>
    </row>
    <row r="53" spans="1:7" ht="8.25" customHeight="1" thickBot="1">
      <c r="A53" s="38"/>
      <c r="B53" s="38"/>
      <c r="C53" s="38"/>
      <c r="D53" s="38"/>
      <c r="E53" s="38"/>
      <c r="F53" s="38"/>
      <c r="G53" s="38"/>
    </row>
    <row r="54" spans="1:7" ht="30" customHeight="1" thickBot="1">
      <c r="A54" s="166" t="s">
        <v>113</v>
      </c>
      <c r="B54" s="167"/>
      <c r="C54" s="167"/>
      <c r="D54" s="167"/>
      <c r="E54" s="167"/>
      <c r="F54" s="167"/>
      <c r="G54" s="168"/>
    </row>
    <row r="55" spans="1:7" ht="10.5" customHeight="1" thickBot="1">
      <c r="A55" s="2"/>
      <c r="B55" s="2"/>
      <c r="C55" s="2"/>
      <c r="D55" s="2"/>
      <c r="E55" s="2"/>
      <c r="F55" s="2"/>
      <c r="G55" s="2"/>
    </row>
    <row r="56" spans="1:7" s="39" customFormat="1" ht="30" customHeight="1" thickBot="1">
      <c r="A56" s="161" t="s">
        <v>85</v>
      </c>
      <c r="B56" s="162"/>
      <c r="C56" s="162"/>
      <c r="D56" s="162"/>
      <c r="E56" s="162"/>
      <c r="F56" s="162"/>
      <c r="G56" s="163"/>
    </row>
    <row r="57" spans="1:7" s="39" customFormat="1" ht="13.5" thickBot="1">
      <c r="A57" s="40"/>
      <c r="B57" s="40"/>
      <c r="C57" s="40"/>
      <c r="D57" s="40"/>
      <c r="E57" s="40"/>
      <c r="F57" s="40"/>
      <c r="G57" s="40"/>
    </row>
    <row r="58" spans="1:7" s="39" customFormat="1" ht="30" customHeight="1" thickBot="1">
      <c r="A58" s="161" t="s">
        <v>86</v>
      </c>
      <c r="B58" s="162"/>
      <c r="C58" s="162"/>
      <c r="D58" s="162"/>
      <c r="E58" s="162"/>
      <c r="F58" s="162"/>
      <c r="G58" s="163"/>
    </row>
    <row r="59" spans="1:7" s="39" customFormat="1" ht="13.5" thickBot="1">
      <c r="A59" s="40"/>
      <c r="B59" s="40"/>
      <c r="C59" s="40"/>
      <c r="D59" s="40"/>
      <c r="E59" s="40"/>
      <c r="F59" s="40"/>
      <c r="G59" s="40"/>
    </row>
    <row r="60" spans="1:7" s="39" customFormat="1" ht="30" customHeight="1" thickBot="1">
      <c r="A60" s="161" t="s">
        <v>87</v>
      </c>
      <c r="B60" s="162"/>
      <c r="C60" s="162"/>
      <c r="D60" s="162"/>
      <c r="E60" s="162"/>
      <c r="F60" s="162"/>
      <c r="G60" s="163"/>
    </row>
    <row r="61" spans="1:7" ht="9" customHeight="1" thickBot="1">
      <c r="A61" s="41"/>
      <c r="B61" s="41"/>
      <c r="C61" s="41"/>
      <c r="D61" s="41"/>
      <c r="E61" s="41"/>
      <c r="F61" s="41"/>
      <c r="G61" s="41"/>
    </row>
    <row r="62" spans="1:7" ht="30" customHeight="1" thickBot="1">
      <c r="A62" s="161" t="s">
        <v>88</v>
      </c>
      <c r="B62" s="162"/>
      <c r="C62" s="162"/>
      <c r="D62" s="162"/>
      <c r="E62" s="162"/>
      <c r="F62" s="162"/>
      <c r="G62" s="163"/>
    </row>
    <row r="64" spans="1:7">
      <c r="A64" s="164"/>
      <c r="B64" s="164"/>
      <c r="C64" s="164"/>
      <c r="D64" s="164"/>
      <c r="E64" s="164"/>
      <c r="F64" s="164"/>
      <c r="G64" s="14"/>
    </row>
    <row r="65" spans="1:7">
      <c r="A65" s="164"/>
      <c r="B65" s="164"/>
      <c r="C65" s="164"/>
      <c r="D65" s="164"/>
      <c r="E65" s="164"/>
      <c r="F65" s="164"/>
      <c r="G65" s="14"/>
    </row>
    <row r="66" spans="1:7">
      <c r="A66" s="164"/>
      <c r="B66" s="164"/>
      <c r="C66" s="164"/>
      <c r="D66" s="164"/>
      <c r="E66" s="164"/>
      <c r="F66" s="164"/>
      <c r="G66" s="14"/>
    </row>
  </sheetData>
  <mergeCells count="89">
    <mergeCell ref="A62:G62"/>
    <mergeCell ref="A64:F64"/>
    <mergeCell ref="A65:F65"/>
    <mergeCell ref="A66:F66"/>
    <mergeCell ref="B50:G50"/>
    <mergeCell ref="A52:G52"/>
    <mergeCell ref="A54:G54"/>
    <mergeCell ref="A56:G56"/>
    <mergeCell ref="A58:G58"/>
    <mergeCell ref="A60:G60"/>
    <mergeCell ref="B47:C47"/>
    <mergeCell ref="E47:F47"/>
    <mergeCell ref="B48:C48"/>
    <mergeCell ref="E48:F48"/>
    <mergeCell ref="B45:C45"/>
    <mergeCell ref="E45:F45"/>
    <mergeCell ref="B46:C46"/>
    <mergeCell ref="E46:F46"/>
    <mergeCell ref="B43:C43"/>
    <mergeCell ref="E43:F43"/>
    <mergeCell ref="B44:C44"/>
    <mergeCell ref="E44:F44"/>
    <mergeCell ref="A40:G40"/>
    <mergeCell ref="B41:C41"/>
    <mergeCell ref="E41:F41"/>
    <mergeCell ref="B42:C42"/>
    <mergeCell ref="E42:F42"/>
    <mergeCell ref="B38:C38"/>
    <mergeCell ref="E38:F38"/>
    <mergeCell ref="B39:C39"/>
    <mergeCell ref="E39:F39"/>
    <mergeCell ref="B36:C36"/>
    <mergeCell ref="E36:F36"/>
    <mergeCell ref="B37:C37"/>
    <mergeCell ref="E37:F37"/>
    <mergeCell ref="B34:C34"/>
    <mergeCell ref="E34:F34"/>
    <mergeCell ref="B35:C35"/>
    <mergeCell ref="E35:F35"/>
    <mergeCell ref="B32:C32"/>
    <mergeCell ref="E32:F32"/>
    <mergeCell ref="B33:C33"/>
    <mergeCell ref="E33:F33"/>
    <mergeCell ref="B30:C30"/>
    <mergeCell ref="E30:F30"/>
    <mergeCell ref="B31:C31"/>
    <mergeCell ref="E31:F31"/>
    <mergeCell ref="B28:C28"/>
    <mergeCell ref="E28:F28"/>
    <mergeCell ref="B29:C29"/>
    <mergeCell ref="E29:F29"/>
    <mergeCell ref="B25:C25"/>
    <mergeCell ref="E25:F25"/>
    <mergeCell ref="B26:G26"/>
    <mergeCell ref="B27:C27"/>
    <mergeCell ref="E27:F27"/>
    <mergeCell ref="B24:C24"/>
    <mergeCell ref="E24:F24"/>
    <mergeCell ref="B21:C21"/>
    <mergeCell ref="E21:F21"/>
    <mergeCell ref="B22:C22"/>
    <mergeCell ref="E22:F22"/>
    <mergeCell ref="A23:G23"/>
    <mergeCell ref="B19:C19"/>
    <mergeCell ref="E19:F19"/>
    <mergeCell ref="B20:C20"/>
    <mergeCell ref="E20:F20"/>
    <mergeCell ref="B17:C17"/>
    <mergeCell ref="E17:F17"/>
    <mergeCell ref="B18:C18"/>
    <mergeCell ref="E18:F18"/>
    <mergeCell ref="B15:C15"/>
    <mergeCell ref="E15:F15"/>
    <mergeCell ref="B16:C16"/>
    <mergeCell ref="E16:F16"/>
    <mergeCell ref="B13:C13"/>
    <mergeCell ref="E13:F13"/>
    <mergeCell ref="B14:C14"/>
    <mergeCell ref="E14:F14"/>
    <mergeCell ref="A9:G9"/>
    <mergeCell ref="E10:G10"/>
    <mergeCell ref="B11:G11"/>
    <mergeCell ref="B12:C12"/>
    <mergeCell ref="E12:F12"/>
    <mergeCell ref="B2:G2"/>
    <mergeCell ref="B3:G3"/>
    <mergeCell ref="B5:G5"/>
    <mergeCell ref="A7:B7"/>
    <mergeCell ref="D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Pubblicità</vt:lpstr>
      <vt:lpstr>AFFISSIONI OK</vt:lpstr>
      <vt:lpstr>suolo 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2021-04-15T11:10:57Z</dcterms:modified>
</cp:coreProperties>
</file>