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170" windowHeight="8925" tabRatio="500" activeTab="5"/>
  </bookViews>
  <sheets>
    <sheet name="Table 1" sheetId="1" r:id="rId1"/>
    <sheet name="Table 2" sheetId="2" state="hidden" r:id="rId2"/>
    <sheet name="Table 3" sheetId="3" state="hidden" r:id="rId3"/>
    <sheet name="Table 4" sheetId="4" state="hidden" r:id="rId4"/>
    <sheet name="Table 5" sheetId="5" state="hidden" r:id="rId5"/>
    <sheet name="Foglio1" sheetId="6" r:id="rId6"/>
  </sheets>
  <definedNames>
    <definedName name="_xlnm.Print_Area" localSheetId="0">'Table 1'!$A$1:$I$77</definedName>
  </definedNames>
  <calcPr calcId="145621"/>
</workbook>
</file>

<file path=xl/calcChain.xml><?xml version="1.0" encoding="utf-8"?>
<calcChain xmlns="http://schemas.openxmlformats.org/spreadsheetml/2006/main">
  <c r="G8" i="1" l="1"/>
  <c r="F17" i="1" s="1"/>
  <c r="G10" i="1"/>
  <c r="K16" i="1"/>
  <c r="L21" i="1"/>
  <c r="N21" i="1" s="1"/>
  <c r="K17" i="1"/>
  <c r="K18" i="1"/>
  <c r="L23" i="1"/>
  <c r="N23" i="1" s="1"/>
  <c r="K19" i="1"/>
  <c r="K21" i="1"/>
  <c r="K22" i="1"/>
  <c r="K23" i="1"/>
  <c r="P23" i="1" s="1"/>
  <c r="K24" i="1"/>
  <c r="F26" i="1"/>
  <c r="E26" i="1" s="1"/>
  <c r="F31" i="1" s="1"/>
  <c r="E31" i="1" s="1"/>
  <c r="G31" i="1" s="1"/>
  <c r="I31" i="1" s="1"/>
  <c r="K26" i="1"/>
  <c r="F27" i="1"/>
  <c r="E27" i="1"/>
  <c r="F32" i="1" s="1"/>
  <c r="E32" i="1"/>
  <c r="G32" i="1" s="1"/>
  <c r="I32" i="1" s="1"/>
  <c r="K27" i="1"/>
  <c r="M27" i="1"/>
  <c r="L27" i="1" s="1"/>
  <c r="F28" i="1"/>
  <c r="E28" i="1" s="1"/>
  <c r="G28" i="1" s="1"/>
  <c r="I28" i="1" s="1"/>
  <c r="K28" i="1"/>
  <c r="M28" i="1" s="1"/>
  <c r="L28" i="1"/>
  <c r="N28" i="1" s="1"/>
  <c r="P28" i="1" s="1"/>
  <c r="F29" i="1"/>
  <c r="E29" i="1"/>
  <c r="K29" i="1"/>
  <c r="L34" i="1"/>
  <c r="N34" i="1" s="1"/>
  <c r="K31" i="1"/>
  <c r="M31" i="1" s="1"/>
  <c r="L31" i="1" s="1"/>
  <c r="N31" i="1" s="1"/>
  <c r="P31" i="1" s="1"/>
  <c r="K32" i="1"/>
  <c r="K33" i="1"/>
  <c r="K34" i="1"/>
  <c r="F37" i="1"/>
  <c r="E37" i="1" s="1"/>
  <c r="G37" i="1" s="1"/>
  <c r="I37" i="1" s="1"/>
  <c r="F39" i="1"/>
  <c r="E39" i="1" s="1"/>
  <c r="G39" i="1" s="1"/>
  <c r="I39" i="1" s="1"/>
  <c r="F42" i="1"/>
  <c r="E42" i="1" s="1"/>
  <c r="G42" i="1" s="1"/>
  <c r="I42" i="1" s="1"/>
  <c r="F43" i="1"/>
  <c r="E43" i="1" s="1"/>
  <c r="G43" i="1" s="1"/>
  <c r="I43" i="1" s="1"/>
  <c r="F44" i="1"/>
  <c r="E44" i="1" s="1"/>
  <c r="G44" i="1" s="1"/>
  <c r="I44" i="1" s="1"/>
  <c r="F45" i="1"/>
  <c r="E45" i="1" s="1"/>
  <c r="G45" i="1" s="1"/>
  <c r="I45" i="1" s="1"/>
  <c r="F46" i="1"/>
  <c r="E46" i="1" s="1"/>
  <c r="G46" i="1" s="1"/>
  <c r="I46" i="1" s="1"/>
  <c r="F47" i="1"/>
  <c r="E47" i="1" s="1"/>
  <c r="G47" i="1" s="1"/>
  <c r="I47" i="1" s="1"/>
  <c r="F48" i="1"/>
  <c r="E48" i="1" s="1"/>
  <c r="G48" i="1" s="1"/>
  <c r="I48" i="1" s="1"/>
  <c r="F49" i="1"/>
  <c r="E49" i="1" s="1"/>
  <c r="G49" i="1" s="1"/>
  <c r="I49" i="1" s="1"/>
  <c r="F50" i="1"/>
  <c r="E50" i="1" s="1"/>
  <c r="G50" i="1" s="1"/>
  <c r="I50" i="1" s="1"/>
  <c r="F51" i="1"/>
  <c r="E51" i="1" s="1"/>
  <c r="G51" i="1" s="1"/>
  <c r="I51" i="1" s="1"/>
  <c r="F52" i="1"/>
  <c r="E52" i="1" s="1"/>
  <c r="G52" i="1" s="1"/>
  <c r="I52" i="1" s="1"/>
  <c r="F53" i="1"/>
  <c r="E53" i="1" s="1"/>
  <c r="G53" i="1" s="1"/>
  <c r="I53" i="1" s="1"/>
  <c r="F54" i="1"/>
  <c r="E54" i="1" s="1"/>
  <c r="G54" i="1" s="1"/>
  <c r="I54" i="1" s="1"/>
  <c r="F55" i="1"/>
  <c r="E55" i="1" s="1"/>
  <c r="G55" i="1" s="1"/>
  <c r="I55" i="1" s="1"/>
  <c r="F56" i="1"/>
  <c r="E56" i="1" s="1"/>
  <c r="G56" i="1" s="1"/>
  <c r="I56" i="1" s="1"/>
  <c r="F57" i="1"/>
  <c r="E57" i="1" s="1"/>
  <c r="G57" i="1" s="1"/>
  <c r="I57" i="1" s="1"/>
  <c r="D58" i="1"/>
  <c r="F58" i="1" s="1"/>
  <c r="E58" i="1" s="1"/>
  <c r="G58" i="1" s="1"/>
  <c r="I58" i="1" s="1"/>
  <c r="D59" i="1"/>
  <c r="F59" i="1"/>
  <c r="E59" i="1" s="1"/>
  <c r="G59" i="1" s="1"/>
  <c r="I59" i="1" s="1"/>
  <c r="D60" i="1"/>
  <c r="F60" i="1" s="1"/>
  <c r="E60" i="1" s="1"/>
  <c r="G60" i="1" s="1"/>
  <c r="I60" i="1" s="1"/>
  <c r="D61" i="1"/>
  <c r="F61" i="1"/>
  <c r="E61" i="1" s="1"/>
  <c r="G61" i="1" s="1"/>
  <c r="I61" i="1" s="1"/>
  <c r="F63" i="1"/>
  <c r="E63" i="1" s="1"/>
  <c r="G63" i="1" s="1"/>
  <c r="I63" i="1" s="1"/>
  <c r="F69" i="1"/>
  <c r="F77" i="1"/>
  <c r="E77" i="1" s="1"/>
  <c r="G77" i="1" s="1"/>
  <c r="I77" i="1" s="1"/>
  <c r="F73" i="1"/>
  <c r="F62" i="1"/>
  <c r="P34" i="1"/>
  <c r="M29" i="1"/>
  <c r="L29" i="1"/>
  <c r="N29" i="1" s="1"/>
  <c r="P29" i="1" s="1"/>
  <c r="M16" i="1"/>
  <c r="L16" i="1" s="1"/>
  <c r="N16" i="1" s="1"/>
  <c r="P16" i="1" s="1"/>
  <c r="F74" i="1"/>
  <c r="E74" i="1" s="1"/>
  <c r="G74" i="1" s="1"/>
  <c r="I74" i="1" s="1"/>
  <c r="F70" i="1"/>
  <c r="E70" i="1" s="1"/>
  <c r="G70" i="1" s="1"/>
  <c r="I70" i="1" s="1"/>
  <c r="F65" i="1"/>
  <c r="E65" i="1" s="1"/>
  <c r="G65" i="1" s="1"/>
  <c r="I65" i="1" s="1"/>
  <c r="F72" i="1"/>
  <c r="E72" i="1"/>
  <c r="G72" i="1" s="1"/>
  <c r="I72" i="1" s="1"/>
  <c r="F68" i="1"/>
  <c r="E68" i="1" s="1"/>
  <c r="G68" i="1" s="1"/>
  <c r="I68" i="1" s="1"/>
  <c r="F40" i="1"/>
  <c r="E40" i="1"/>
  <c r="G40" i="1" s="1"/>
  <c r="I40" i="1" s="1"/>
  <c r="F36" i="1"/>
  <c r="E36" i="1"/>
  <c r="G36" i="1" s="1"/>
  <c r="I36" i="1" s="1"/>
  <c r="P21" i="1"/>
  <c r="F34" i="1"/>
  <c r="E34" i="1"/>
  <c r="G34" i="1" s="1"/>
  <c r="I34" i="1" s="1"/>
  <c r="G29" i="1"/>
  <c r="I29" i="1"/>
  <c r="N27" i="1"/>
  <c r="P27" i="1"/>
  <c r="M32" i="1"/>
  <c r="L32" i="1"/>
  <c r="N32" i="1" s="1"/>
  <c r="P32" i="1" s="1"/>
  <c r="M18" i="1"/>
  <c r="L18" i="1"/>
  <c r="N18" i="1" s="1"/>
  <c r="P18" i="1" s="1"/>
  <c r="G27" i="1"/>
  <c r="I27" i="1"/>
  <c r="M26" i="1"/>
  <c r="L26" i="1"/>
  <c r="N26" i="1" s="1"/>
  <c r="P26" i="1" s="1"/>
  <c r="L33" i="1"/>
  <c r="N33" i="1" s="1"/>
  <c r="P33" i="1" s="1"/>
  <c r="L24" i="1" l="1"/>
  <c r="N24" i="1" s="1"/>
  <c r="P24" i="1" s="1"/>
  <c r="M19" i="1"/>
  <c r="L19" i="1" s="1"/>
  <c r="N19" i="1" s="1"/>
  <c r="P19" i="1" s="1"/>
  <c r="L22" i="1"/>
  <c r="N22" i="1" s="1"/>
  <c r="P22" i="1" s="1"/>
  <c r="M17" i="1"/>
  <c r="L17" i="1" s="1"/>
  <c r="N17" i="1" s="1"/>
  <c r="P17" i="1" s="1"/>
  <c r="F18" i="1"/>
  <c r="E18" i="1" s="1"/>
  <c r="F19" i="1"/>
  <c r="E19" i="1" s="1"/>
  <c r="E17" i="1"/>
  <c r="G26" i="1"/>
  <c r="I26" i="1" s="1"/>
  <c r="F16" i="1"/>
  <c r="E16" i="1" s="1"/>
  <c r="F33" i="1"/>
  <c r="E33" i="1" s="1"/>
  <c r="G33" i="1" s="1"/>
  <c r="I33" i="1" s="1"/>
  <c r="F38" i="1"/>
  <c r="E38" i="1" s="1"/>
  <c r="G38" i="1" s="1"/>
  <c r="I38" i="1" s="1"/>
  <c r="E69" i="1"/>
  <c r="G69" i="1" s="1"/>
  <c r="I69" i="1" s="1"/>
  <c r="E73" i="1"/>
  <c r="G73" i="1" s="1"/>
  <c r="I73" i="1" s="1"/>
  <c r="E62" i="1"/>
  <c r="G62" i="1" s="1"/>
  <c r="I62" i="1" s="1"/>
  <c r="F64" i="1"/>
  <c r="E64" i="1" s="1"/>
  <c r="G64" i="1" s="1"/>
  <c r="I64" i="1" s="1"/>
  <c r="F76" i="1"/>
  <c r="E76" i="1" s="1"/>
  <c r="G76" i="1" s="1"/>
  <c r="I76" i="1" s="1"/>
  <c r="F67" i="1"/>
  <c r="E67" i="1" s="1"/>
  <c r="G67" i="1" s="1"/>
  <c r="I67" i="1" s="1"/>
  <c r="F41" i="1"/>
  <c r="E41" i="1" s="1"/>
  <c r="G41" i="1" s="1"/>
  <c r="I41" i="1" s="1"/>
  <c r="F71" i="1"/>
  <c r="E71" i="1" s="1"/>
  <c r="G71" i="1" s="1"/>
  <c r="I71" i="1" s="1"/>
  <c r="G16" i="1" l="1"/>
  <c r="I16" i="1" s="1"/>
  <c r="F21" i="1"/>
  <c r="E21" i="1"/>
  <c r="G21" i="1" s="1"/>
  <c r="I21" i="1" s="1"/>
  <c r="G17" i="1"/>
  <c r="I17" i="1" s="1"/>
  <c r="F22" i="1"/>
  <c r="E22" i="1" s="1"/>
  <c r="G22" i="1" s="1"/>
  <c r="I22" i="1" s="1"/>
  <c r="F23" i="1"/>
  <c r="G18" i="1"/>
  <c r="I18" i="1" s="1"/>
  <c r="E23" i="1"/>
  <c r="G23" i="1" s="1"/>
  <c r="I23" i="1" s="1"/>
  <c r="F24" i="1"/>
  <c r="G19" i="1"/>
  <c r="I19" i="1" s="1"/>
  <c r="E24" i="1"/>
  <c r="G24" i="1" s="1"/>
  <c r="I24" i="1" s="1"/>
</calcChain>
</file>

<file path=xl/sharedStrings.xml><?xml version="1.0" encoding="utf-8"?>
<sst xmlns="http://schemas.openxmlformats.org/spreadsheetml/2006/main" count="198" uniqueCount="101">
  <si>
    <t>meno di 10000 abitanti</t>
  </si>
  <si>
    <t>Permanente</t>
  </si>
  <si>
    <t>ZONA 1</t>
  </si>
  <si>
    <t>RIDUZIONE</t>
  </si>
  <si>
    <t>Temporanea</t>
  </si>
  <si>
    <r>
      <rPr>
        <sz val="10"/>
        <color indexed="8"/>
        <rFont val="Georgia 2"/>
      </rPr>
      <t>T</t>
    </r>
    <r>
      <rPr>
        <sz val="8"/>
        <color indexed="8"/>
        <rFont val="Georgia 2"/>
      </rPr>
      <t xml:space="preserve">IPOLOGIA E </t>
    </r>
    <r>
      <rPr>
        <sz val="10"/>
        <color indexed="8"/>
        <rFont val="Georgia 2"/>
      </rPr>
      <t>S</t>
    </r>
    <r>
      <rPr>
        <sz val="8"/>
        <color indexed="8"/>
        <rFont val="Georgia 2"/>
      </rPr>
      <t>UPERFICI</t>
    </r>
  </si>
  <si>
    <t>GG</t>
  </si>
  <si>
    <t>Tariffe 2019</t>
  </si>
  <si>
    <t>Tariffe 2021</t>
  </si>
  <si>
    <t>Coefficiente</t>
  </si>
  <si>
    <t>Aumento/Riduzione Tariffe</t>
  </si>
  <si>
    <t>DIFFERENZA</t>
  </si>
  <si>
    <t>CATEGORIA NORMALE</t>
  </si>
  <si>
    <t>1,00 MQ</t>
  </si>
  <si>
    <t>&gt;1,00 MQ = 5,50 MQ</t>
  </si>
  <si>
    <t>&gt;5,51 MQ = 8,50 MQ</t>
  </si>
  <si>
    <t>&gt;8,50 MQ</t>
  </si>
  <si>
    <t>CATEGORIA NORMALE LUMINOSA</t>
  </si>
  <si>
    <t>CATEGORIA SPECIALE ORDINARIA</t>
  </si>
  <si>
    <t>CATEGORIA SPECIALE LUMINOSA</t>
  </si>
  <si>
    <t>DIFFUSIONI VARIE</t>
  </si>
  <si>
    <t>VOLANTINAGGIO CN</t>
  </si>
  <si>
    <t>VOLANTINAGGIO CS</t>
  </si>
  <si>
    <t>SONORA CN</t>
  </si>
  <si>
    <t>SONORA CS</t>
  </si>
  <si>
    <t>STRISCIONI     1 mq CN</t>
  </si>
  <si>
    <t>STRISCIONI &gt; 1 mq CN</t>
  </si>
  <si>
    <t>STRISCIONI     1 mq CS</t>
  </si>
  <si>
    <t>STRISCIONI &gt; 1 mq CS</t>
  </si>
  <si>
    <t>AUTOMEZZI inf 30 q.li</t>
  </si>
  <si>
    <t>AUTOMEZZI sup 30 q.li</t>
  </si>
  <si>
    <t>MOTOVEICOLI</t>
  </si>
  <si>
    <t>RIMORCHI inf 30 q.li</t>
  </si>
  <si>
    <t>RIMORCHI sup 30 q.li</t>
  </si>
  <si>
    <t>Pubbl.veic./interna 1 mq</t>
  </si>
  <si>
    <t>Pubbl.veic./esterna 1mq</t>
  </si>
  <si>
    <t>Pubbl.veic./esterna&gt;1mq</t>
  </si>
  <si>
    <t>Pubbl.veic./esterna&gt;5,51 mq &lt;8,50</t>
  </si>
  <si>
    <t>Pubbl.veic./esterna&gt;8.50 mq</t>
  </si>
  <si>
    <t>Pannelli luminosi  CN    1 MQ</t>
  </si>
  <si>
    <t>Pannelli luminosi  CN &gt;1 MQ</t>
  </si>
  <si>
    <t>Pannelli luminosi  CS     1 MQ</t>
  </si>
  <si>
    <t>Pannelli luminosi  CS &gt;1 MQ</t>
  </si>
  <si>
    <t>Pannelli lum. in proprio CN    1 MQ</t>
  </si>
  <si>
    <t>Pannelli lum. in proprio CN &gt;1 MQ</t>
  </si>
  <si>
    <t>Pannelli lum. in proprio CS     1 MQ</t>
  </si>
  <si>
    <t>Pannelli lum. in proprio CS &gt;1 MQ</t>
  </si>
  <si>
    <t>Proiezioni/diap. CN</t>
  </si>
  <si>
    <t>Proiezioni/diap. CS</t>
  </si>
  <si>
    <t>Aeromobili</t>
  </si>
  <si>
    <t>Palloni frenati</t>
  </si>
  <si>
    <t>DIRITTI PUBBLICHE AFFISSIONI</t>
  </si>
  <si>
    <t>Manif 1 mq gg 10 CN</t>
  </si>
  <si>
    <t>Manif 1 mq gg 10  CS</t>
  </si>
  <si>
    <t>5 GG  succ. CN 1 MQ</t>
  </si>
  <si>
    <t>5 GG  succ. CS 1 MQ</t>
  </si>
  <si>
    <t>Manif &gt; 1 mq  gg10  CN</t>
  </si>
  <si>
    <t>Manif &gt; 1 mq  gg10  CS</t>
  </si>
  <si>
    <t>5 GG succ. CN &gt; 1 MQ</t>
  </si>
  <si>
    <t>5 GG succ.  CS &gt; 1 MQ</t>
  </si>
  <si>
    <t>Locandine CN</t>
  </si>
  <si>
    <t>Locandine CS</t>
  </si>
  <si>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  <r>
      <rPr>
        <sz val="10"/>
        <color indexed="8"/>
        <rFont val="Georgia"/>
        <family val="1"/>
      </rPr>
      <t>T</t>
    </r>
    <r>
      <rPr>
        <sz val="8"/>
        <color indexed="8"/>
        <rFont val="Georgia"/>
        <family val="1"/>
      </rPr>
      <t xml:space="preserve">IPOLOGIA E </t>
    </r>
    <r>
      <rPr>
        <sz val="10"/>
        <color indexed="8"/>
        <rFont val="Georgia"/>
        <family val="1"/>
      </rPr>
      <t>S</t>
    </r>
    <r>
      <rPr>
        <sz val="8"/>
        <color indexed="8"/>
        <rFont val="Georgia"/>
        <family val="1"/>
      </rPr>
      <t>UPERFICI</t>
    </r>
  </si>
  <si>
    <t>Tariffe 2008Tariffe 2008Tariffe 2008</t>
  </si>
  <si>
    <t>Tariffe 2009Tariffe 2009Tariffe 2009</t>
  </si>
  <si>
    <t>CATEGORIA NORMALE ORDINARIACATEGORIA NORMALE ORDINARIACATEGORIA NORMALE ORDINARIA</t>
  </si>
  <si>
    <t>1 MQ1 MQ1 MQ</t>
  </si>
  <si>
    <t>&gt; 1 MQ&gt; 1 MQ&gt; 1 MQ</t>
  </si>
  <si>
    <t>&gt;5,51mq &lt;8,50&gt;5,51mq &lt;8,50&gt;5,51mq &lt;8,50</t>
  </si>
  <si>
    <t>&gt;8,51 MQ&gt;8,51 MQ&gt;8,51 MQ</t>
  </si>
  <si>
    <t>CATEGORIA NORMALE LUMINOSACATEGORIA NORMALE LUMINOSACATEGORIA NORMALE LUMINOSA</t>
  </si>
  <si>
    <t>&gt;5,51MQ&lt;8,50&gt;5,51MQ&lt;8,50&gt;5,51MQ&lt;8,50</t>
  </si>
  <si>
    <t>CATEGORIA SPECIALE ORDINARIACATEGORIA SPECIALE ORDINARIACATEGORIA SPECIALE ORDINARIA</t>
  </si>
  <si>
    <t>&gt;1 MQ&gt;1 MQ&gt;1 MQ</t>
  </si>
  <si>
    <r>
      <rPr>
        <sz val="10"/>
        <color indexed="8"/>
        <rFont val="Georgia1"/>
      </rPr>
      <t>&gt;5,51MQ&lt;8,50</t>
    </r>
    <r>
      <rPr>
        <sz val="10"/>
        <color indexed="8"/>
        <rFont val="Georgia"/>
        <family val="1"/>
      </rPr>
      <t>&gt;5,51MQ&lt;8,50&gt;5,51MQ&lt;8,50</t>
    </r>
  </si>
  <si>
    <r>
      <rPr>
        <sz val="10"/>
        <color indexed="8"/>
        <rFont val="Georgia1"/>
      </rPr>
      <t>&gt;8,51 MQ</t>
    </r>
    <r>
      <rPr>
        <sz val="10"/>
        <color indexed="8"/>
        <rFont val="Georgia"/>
        <family val="1"/>
      </rPr>
      <t>&gt;8,51 MQ&gt;8,51 MQ</t>
    </r>
  </si>
  <si>
    <t>CATEGORIA SPECIALE LUMINOSACATEGORIA SPECIALE LUMINOSA</t>
  </si>
  <si>
    <t>1 MQ1 MQ</t>
  </si>
  <si>
    <t>&gt;1MQ&gt;1MQ</t>
  </si>
  <si>
    <t>&gt;5,51MQ&lt;8,50&gt;5,51MQ&lt;8,50</t>
  </si>
  <si>
    <t>&gt;8,51MQ&gt;8,51MQ</t>
  </si>
  <si>
    <t>PUBBLICITA' VARIEPUBBLICITA' VARIE</t>
  </si>
  <si>
    <t>VOLANTINAGGIOVOLANTINAGGIO</t>
  </si>
  <si>
    <t>SONORASONORA</t>
  </si>
  <si>
    <t>STRISCIONI al mq CNSTRISCIONI al mq CN</t>
  </si>
  <si>
    <t>STRISCIONI al mq CSSTRISCIONI al mq CS</t>
  </si>
  <si>
    <t>AUTOMEZZI inf 30 q.liAUTOMEZZI inf 30 q.li</t>
  </si>
  <si>
    <t>AUTOMEZZI sup 30 q.liAUTOMEZZI sup 30 q.li</t>
  </si>
  <si>
    <t>MOTOVEICOLIMOTOVEICOLI</t>
  </si>
  <si>
    <t>RIMORCHI inf 30 q.liRIMORCHI inf 30 q.li</t>
  </si>
  <si>
    <r>
      <rPr>
        <sz val="10"/>
        <color indexed="8"/>
        <rFont val="Georgia1"/>
      </rPr>
      <t>RIMORCHI sup 30 q.li</t>
    </r>
    <r>
      <rPr>
        <sz val="10"/>
        <color indexed="8"/>
        <rFont val="Georgia"/>
        <family val="1"/>
      </rPr>
      <t>RIMORCHI sup 30 q.li</t>
    </r>
  </si>
  <si>
    <r>
      <rPr>
        <sz val="10"/>
        <color indexed="8"/>
        <rFont val="Georgia1"/>
      </rPr>
      <t>Pubbl.veic./interna 1 mq</t>
    </r>
    <r>
      <rPr>
        <sz val="10"/>
        <color indexed="8"/>
        <rFont val="Georgia"/>
        <family val="1"/>
      </rPr>
      <t>Pubbl.veic./interna 1 mq</t>
    </r>
  </si>
  <si>
    <t>Pannelli luminosi  CN 1 MQ</t>
  </si>
  <si>
    <t>Pannelli luminosi  CS 1 MQ</t>
  </si>
  <si>
    <t>Pannelli lum. in proprio CN 1 MQ</t>
  </si>
  <si>
    <t>Pannelli lum. in proprio  CS 1 MQ</t>
  </si>
  <si>
    <r>
      <rPr>
        <sz val="12"/>
        <color indexed="8"/>
        <rFont val="Georgia"/>
        <family val="1"/>
      </rPr>
      <t xml:space="preserve">- </t>
    </r>
    <r>
      <rPr>
        <sz val="9"/>
        <color indexed="10"/>
        <rFont val="Georgia"/>
        <family val="1"/>
      </rPr>
      <t>Per le tariffe riportate in rosso non è possibile l’applicazione della riduzione (Legge 488/99)</t>
    </r>
  </si>
  <si>
    <t>TARIFFE DIFFUSIONE MEZZI PUBBLICITARI</t>
  </si>
  <si>
    <t>ALLEGATO 2</t>
  </si>
  <si>
    <t>Comune di CANOSSA</t>
  </si>
  <si>
    <t>TIPOLOGIA E SUPERFICI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</si>
</sst>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410]\ #,##0.00;[Red]\-[$€-410]\ #,##0.00"/>
    <numFmt numFmtId="165" formatCode="0.00;[Red]0.00"/>
  </numFmts>
  <fonts count="30">
    <font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10"/>
      <color indexed="8"/>
      <name val="Georgia2"/>
    </font>
    <font>
      <sz val="10"/>
      <color indexed="8"/>
      <name val="Georgia 2"/>
    </font>
    <font>
      <sz val="8"/>
      <color indexed="8"/>
      <name val="Georgia 2"/>
    </font>
    <font>
      <b/>
      <sz val="10"/>
      <color indexed="8"/>
      <name val="Georgia 2"/>
    </font>
    <font>
      <sz val="11"/>
      <color indexed="12"/>
      <name val="Georgia 2"/>
    </font>
    <font>
      <sz val="9"/>
      <color indexed="8"/>
      <name val="Georgia 2"/>
    </font>
    <font>
      <sz val="11"/>
      <color indexed="14"/>
      <name val="Georgia 2"/>
    </font>
    <font>
      <sz val="11"/>
      <color indexed="10"/>
      <name val="Georgia 2"/>
    </font>
    <font>
      <b/>
      <sz val="10"/>
      <color indexed="8"/>
      <name val="Times New Roman"/>
      <family val="1"/>
    </font>
    <font>
      <b/>
      <sz val="11"/>
      <color indexed="8"/>
      <name val="Georgia 2"/>
    </font>
    <font>
      <sz val="8"/>
      <color indexed="8"/>
      <name val="Georgia"/>
      <family val="1"/>
    </font>
    <font>
      <sz val="11"/>
      <color indexed="12"/>
      <name val="Georgia"/>
      <family val="1"/>
    </font>
    <font>
      <sz val="9"/>
      <color indexed="8"/>
      <name val="Georgia2"/>
    </font>
    <font>
      <sz val="11"/>
      <color indexed="14"/>
      <name val="Georgia"/>
      <family val="1"/>
    </font>
    <font>
      <sz val="10"/>
      <color indexed="8"/>
      <name val="Georgia1"/>
    </font>
    <font>
      <sz val="11"/>
      <color indexed="10"/>
      <name val="Georgia"/>
      <family val="1"/>
    </font>
    <font>
      <sz val="11"/>
      <color indexed="8"/>
      <name val="Georgia1"/>
    </font>
    <font>
      <sz val="12"/>
      <color indexed="8"/>
      <name val="Georgia"/>
      <family val="1"/>
    </font>
    <font>
      <sz val="9"/>
      <color indexed="10"/>
      <name val="Georgia"/>
      <family val="1"/>
    </font>
    <font>
      <sz val="10"/>
      <color indexed="8"/>
      <name val="Times New Roman1"/>
    </font>
    <font>
      <b/>
      <sz val="10"/>
      <color indexed="8"/>
      <name val="Georgia2"/>
    </font>
    <font>
      <b/>
      <sz val="16"/>
      <color indexed="8"/>
      <name val="Georgia"/>
      <family val="1"/>
    </font>
    <font>
      <b/>
      <sz val="18"/>
      <color indexed="8"/>
      <name val="Georgia"/>
      <family val="1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8"/>
        <bgColor indexed="58"/>
      </patternFill>
    </fill>
    <fill>
      <patternFill patternType="solid">
        <fgColor indexed="11"/>
        <bgColor indexed="49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4">
    <xf numFmtId="0" fontId="0" fillId="0" borderId="0" xfId="0"/>
    <xf numFmtId="0" fontId="3" fillId="0" borderId="0" xfId="1"/>
    <xf numFmtId="0" fontId="5" fillId="0" borderId="0" xfId="1" applyFont="1"/>
    <xf numFmtId="0" fontId="6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 vertical="top"/>
    </xf>
    <xf numFmtId="0" fontId="5" fillId="0" borderId="0" xfId="1" applyFont="1" applyAlignment="1">
      <alignment horizontal="center"/>
    </xf>
    <xf numFmtId="0" fontId="6" fillId="0" borderId="0" xfId="1" applyFont="1" applyFill="1" applyBorder="1" applyAlignment="1">
      <alignment horizontal="right" vertical="top"/>
    </xf>
    <xf numFmtId="4" fontId="6" fillId="2" borderId="0" xfId="1" applyNumberFormat="1" applyFont="1" applyFill="1" applyBorder="1" applyAlignment="1" applyProtection="1">
      <alignment horizontal="center" vertical="top"/>
      <protection locked="0"/>
    </xf>
    <xf numFmtId="4" fontId="6" fillId="2" borderId="0" xfId="1" applyNumberFormat="1" applyFont="1" applyFill="1" applyAlignment="1" applyProtection="1">
      <alignment horizontal="center"/>
      <protection locked="0"/>
    </xf>
    <xf numFmtId="0" fontId="5" fillId="0" borderId="0" xfId="1" applyFont="1" applyAlignment="1"/>
    <xf numFmtId="4" fontId="6" fillId="0" borderId="0" xfId="1" applyNumberFormat="1" applyFont="1" applyFill="1" applyBorder="1" applyAlignment="1">
      <alignment horizontal="center" vertical="top"/>
    </xf>
    <xf numFmtId="4" fontId="6" fillId="0" borderId="0" xfId="1" applyNumberFormat="1" applyFont="1" applyAlignment="1">
      <alignment horizontal="center"/>
    </xf>
    <xf numFmtId="0" fontId="6" fillId="3" borderId="0" xfId="1" applyFont="1" applyFill="1" applyAlignment="1">
      <alignment horizontal="right"/>
    </xf>
    <xf numFmtId="0" fontId="7" fillId="0" borderId="1" xfId="1" applyFont="1" applyFill="1" applyBorder="1" applyAlignment="1">
      <alignment horizontal="left" vertical="center" wrapText="1" indent="6"/>
    </xf>
    <xf numFmtId="0" fontId="7" fillId="0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wrapText="1"/>
    </xf>
    <xf numFmtId="0" fontId="7" fillId="0" borderId="0" xfId="1" applyFont="1"/>
    <xf numFmtId="0" fontId="9" fillId="0" borderId="0" xfId="1" applyFont="1" applyAlignment="1" applyProtection="1">
      <alignment horizontal="center" vertical="center"/>
    </xf>
    <xf numFmtId="0" fontId="7" fillId="0" borderId="1" xfId="1" applyFont="1" applyFill="1" applyBorder="1" applyAlignment="1">
      <alignment horizontal="left" vertical="top" wrapText="1"/>
    </xf>
    <xf numFmtId="0" fontId="11" fillId="4" borderId="1" xfId="1" applyNumberFormat="1" applyFont="1" applyFill="1" applyBorder="1" applyAlignment="1">
      <alignment horizontal="center" vertical="top" shrinkToFit="1"/>
    </xf>
    <xf numFmtId="0" fontId="11" fillId="2" borderId="2" xfId="1" applyNumberFormat="1" applyFont="1" applyFill="1" applyBorder="1" applyAlignment="1" applyProtection="1">
      <alignment horizontal="center" vertical="top" shrinkToFit="1"/>
      <protection locked="0"/>
    </xf>
    <xf numFmtId="2" fontId="9" fillId="5" borderId="1" xfId="1" applyNumberFormat="1" applyFont="1" applyFill="1" applyBorder="1"/>
    <xf numFmtId="2" fontId="7" fillId="3" borderId="1" xfId="1" applyNumberFormat="1" applyFont="1" applyFill="1" applyBorder="1"/>
    <xf numFmtId="0" fontId="7" fillId="0" borderId="0" xfId="1" applyFont="1" applyProtection="1">
      <protection locked="0"/>
    </xf>
    <xf numFmtId="2" fontId="11" fillId="2" borderId="2" xfId="1" applyNumberFormat="1" applyFont="1" applyFill="1" applyBorder="1" applyAlignment="1" applyProtection="1">
      <alignment horizontal="center" vertical="top" shrinkToFit="1"/>
      <protection locked="0"/>
    </xf>
    <xf numFmtId="2" fontId="7" fillId="5" borderId="1" xfId="1" applyNumberFormat="1" applyFont="1" applyFill="1" applyBorder="1"/>
    <xf numFmtId="0" fontId="3" fillId="0" borderId="0" xfId="1" applyProtection="1">
      <protection locked="0"/>
    </xf>
    <xf numFmtId="4" fontId="3" fillId="0" borderId="0" xfId="1" applyNumberFormat="1"/>
    <xf numFmtId="2" fontId="11" fillId="4" borderId="1" xfId="1" applyNumberFormat="1" applyFont="1" applyFill="1" applyBorder="1" applyAlignment="1">
      <alignment horizontal="center" vertical="top" shrinkToFit="1"/>
    </xf>
    <xf numFmtId="2" fontId="11" fillId="0" borderId="2" xfId="1" applyNumberFormat="1" applyFont="1" applyFill="1" applyBorder="1" applyAlignment="1" applyProtection="1">
      <alignment horizontal="center" vertical="top" shrinkToFit="1"/>
      <protection locked="0"/>
    </xf>
    <xf numFmtId="2" fontId="7" fillId="0" borderId="1" xfId="1" applyNumberFormat="1" applyFont="1" applyFill="1" applyBorder="1"/>
    <xf numFmtId="10" fontId="7" fillId="5" borderId="1" xfId="1" applyNumberFormat="1" applyFont="1" applyFill="1" applyBorder="1"/>
    <xf numFmtId="0" fontId="7" fillId="5" borderId="1" xfId="1" applyNumberFormat="1" applyFont="1" applyFill="1" applyBorder="1"/>
    <xf numFmtId="10" fontId="7" fillId="5" borderId="1" xfId="1" applyNumberFormat="1" applyFont="1" applyFill="1" applyBorder="1" applyProtection="1">
      <protection locked="0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15" fillId="0" borderId="0" xfId="1" applyFont="1" applyFill="1" applyBorder="1" applyAlignment="1">
      <alignment horizontal="left" vertical="top" wrapText="1"/>
    </xf>
    <xf numFmtId="0" fontId="15" fillId="6" borderId="1" xfId="1" applyFont="1" applyFill="1" applyBorder="1" applyAlignment="1">
      <alignment horizontal="left" vertical="top" wrapText="1"/>
    </xf>
    <xf numFmtId="0" fontId="15" fillId="4" borderId="1" xfId="1" applyFont="1" applyFill="1" applyBorder="1" applyAlignment="1">
      <alignment horizontal="left" vertical="top" wrapText="1"/>
    </xf>
    <xf numFmtId="0" fontId="15" fillId="6" borderId="1" xfId="1" applyFont="1" applyFill="1" applyBorder="1" applyAlignment="1">
      <alignment horizontal="center" vertical="top" wrapText="1"/>
    </xf>
    <xf numFmtId="2" fontId="9" fillId="5" borderId="1" xfId="1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2" fontId="7" fillId="3" borderId="1" xfId="1" applyNumberFormat="1" applyFont="1" applyFill="1" applyBorder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left" vertical="top" wrapText="1"/>
    </xf>
    <xf numFmtId="0" fontId="11" fillId="0" borderId="1" xfId="1" applyFont="1" applyBorder="1"/>
    <xf numFmtId="0" fontId="11" fillId="2" borderId="1" xfId="1" applyFont="1" applyFill="1" applyBorder="1" applyAlignment="1" applyProtection="1">
      <alignment horizontal="left" vertical="center"/>
      <protection locked="0"/>
    </xf>
    <xf numFmtId="0" fontId="11" fillId="4" borderId="1" xfId="1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  <protection locked="0"/>
    </xf>
    <xf numFmtId="0" fontId="5" fillId="0" borderId="2" xfId="1" applyFont="1" applyFill="1" applyBorder="1" applyAlignment="1">
      <alignment horizontal="left" vertical="center" wrapText="1" indent="6"/>
    </xf>
    <xf numFmtId="0" fontId="5" fillId="0" borderId="3" xfId="1" applyFont="1" applyFill="1" applyBorder="1" applyAlignment="1">
      <alignment horizontal="left" vertical="top" wrapText="1" indent="4"/>
    </xf>
    <xf numFmtId="0" fontId="5" fillId="0" borderId="4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left" vertical="top" wrapText="1"/>
    </xf>
    <xf numFmtId="165" fontId="18" fillId="0" borderId="3" xfId="1" applyNumberFormat="1" applyFont="1" applyFill="1" applyBorder="1" applyAlignment="1">
      <alignment horizontal="right" vertical="top" shrinkToFit="1"/>
    </xf>
    <xf numFmtId="165" fontId="18" fillId="0" borderId="4" xfId="1" applyNumberFormat="1" applyFont="1" applyFill="1" applyBorder="1" applyAlignment="1">
      <alignment horizontal="center" vertical="top" shrinkToFit="1"/>
    </xf>
    <xf numFmtId="2" fontId="18" fillId="0" borderId="3" xfId="1" applyNumberFormat="1" applyFont="1" applyFill="1" applyBorder="1" applyAlignment="1">
      <alignment horizontal="right" vertical="top" shrinkToFit="1"/>
    </xf>
    <xf numFmtId="2" fontId="18" fillId="0" borderId="4" xfId="1" applyNumberFormat="1" applyFont="1" applyFill="1" applyBorder="1" applyAlignment="1">
      <alignment horizontal="center" vertical="top" shrinkToFit="1"/>
    </xf>
    <xf numFmtId="0" fontId="20" fillId="0" borderId="2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/>
    </xf>
    <xf numFmtId="165" fontId="18" fillId="0" borderId="4" xfId="1" applyNumberFormat="1" applyFont="1" applyFill="1" applyBorder="1" applyAlignment="1">
      <alignment horizontal="left" vertical="top" indent="3" shrinkToFit="1"/>
    </xf>
    <xf numFmtId="2" fontId="18" fillId="0" borderId="4" xfId="1" applyNumberFormat="1" applyFont="1" applyFill="1" applyBorder="1" applyAlignment="1">
      <alignment horizontal="left" vertical="top" indent="3" shrinkToFit="1"/>
    </xf>
    <xf numFmtId="0" fontId="23" fillId="0" borderId="0" xfId="1" applyFont="1" applyFill="1" applyBorder="1" applyAlignment="1">
      <alignment horizontal="left" vertical="top"/>
    </xf>
    <xf numFmtId="1" fontId="25" fillId="0" borderId="0" xfId="1" applyNumberFormat="1" applyFont="1" applyFill="1" applyBorder="1" applyAlignment="1">
      <alignment horizontal="left" vertical="top" shrinkToFit="1"/>
    </xf>
    <xf numFmtId="0" fontId="6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Alignment="1">
      <alignment horizontal="center"/>
    </xf>
    <xf numFmtId="0" fontId="9" fillId="0" borderId="5" xfId="1" applyFont="1" applyBorder="1" applyAlignment="1" applyProtection="1">
      <alignment horizontal="center" vertical="center"/>
    </xf>
    <xf numFmtId="2" fontId="7" fillId="0" borderId="5" xfId="1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3" fillId="0" borderId="5" xfId="1" applyBorder="1" applyAlignment="1">
      <alignment horizontal="center"/>
    </xf>
    <xf numFmtId="2" fontId="6" fillId="2" borderId="0" xfId="1" applyNumberFormat="1" applyFont="1" applyFill="1" applyAlignment="1" applyProtection="1">
      <alignment horizontal="center"/>
      <protection locked="0"/>
    </xf>
    <xf numFmtId="2" fontId="6" fillId="0" borderId="0" xfId="1" applyNumberFormat="1" applyFont="1" applyAlignment="1">
      <alignment horizontal="center"/>
    </xf>
    <xf numFmtId="0" fontId="3" fillId="3" borderId="0" xfId="1" applyFill="1" applyAlignment="1">
      <alignment horizontal="center"/>
    </xf>
    <xf numFmtId="0" fontId="6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2" fontId="9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2" fontId="7" fillId="0" borderId="0" xfId="1" applyNumberFormat="1" applyFont="1" applyFill="1" applyAlignment="1">
      <alignment horizontal="center"/>
    </xf>
    <xf numFmtId="10" fontId="7" fillId="5" borderId="1" xfId="1" applyNumberFormat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10" fontId="7" fillId="5" borderId="1" xfId="1" applyNumberFormat="1" applyFont="1" applyFill="1" applyBorder="1" applyAlignment="1" applyProtection="1">
      <alignment horizontal="center"/>
      <protection locked="0"/>
    </xf>
    <xf numFmtId="0" fontId="5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1" fillId="0" borderId="1" xfId="1" applyNumberFormat="1" applyFont="1" applyFill="1" applyBorder="1" applyAlignment="1">
      <alignment horizontal="center" vertical="top" shrinkToFit="1"/>
    </xf>
    <xf numFmtId="0" fontId="11" fillId="0" borderId="2" xfId="1" applyNumberFormat="1" applyFont="1" applyFill="1" applyBorder="1" applyAlignment="1" applyProtection="1">
      <alignment horizontal="center" vertical="top" shrinkToFit="1"/>
      <protection locked="0"/>
    </xf>
    <xf numFmtId="2" fontId="11" fillId="0" borderId="1" xfId="1" applyNumberFormat="1" applyFont="1" applyFill="1" applyBorder="1" applyAlignment="1">
      <alignment horizontal="center" vertical="top" shrinkToFit="1"/>
    </xf>
    <xf numFmtId="0" fontId="28" fillId="0" borderId="0" xfId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top"/>
    </xf>
    <xf numFmtId="0" fontId="14" fillId="7" borderId="5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top"/>
    </xf>
    <xf numFmtId="0" fontId="15" fillId="0" borderId="0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3" fillId="0" borderId="1" xfId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vertical="top" wrapText="1"/>
    </xf>
    <xf numFmtId="0" fontId="19" fillId="0" borderId="1" xfId="1" applyFont="1" applyFill="1" applyBorder="1" applyAlignment="1">
      <alignment horizontal="left" vertical="top" wrapText="1"/>
    </xf>
    <xf numFmtId="0" fontId="21" fillId="0" borderId="1" xfId="1" applyFont="1" applyFill="1" applyBorder="1" applyAlignment="1">
      <alignment horizontal="left" vertical="top" wrapText="1"/>
    </xf>
    <xf numFmtId="0" fontId="29" fillId="0" borderId="0" xfId="0" applyFont="1"/>
    <xf numFmtId="0" fontId="0" fillId="0" borderId="0" xfId="0" applyFont="1"/>
  </cellXfs>
  <cellStyles count="6">
    <cellStyle name="Excel Built-in Normal" xfId="1"/>
    <cellStyle name="Heading 3" xfId="2"/>
    <cellStyle name="Heading1" xfId="3"/>
    <cellStyle name="Normale" xfId="0" builtinId="0"/>
    <cellStyle name="Result" xfId="4"/>
    <cellStyle name="Result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43</xdr:row>
      <xdr:rowOff>161925</xdr:rowOff>
    </xdr:from>
    <xdr:to>
      <xdr:col>11</xdr:col>
      <xdr:colOff>647700</xdr:colOff>
      <xdr:row>45</xdr:row>
      <xdr:rowOff>152400</xdr:rowOff>
    </xdr:to>
    <xdr:sp macro="" textlink="">
      <xdr:nvSpPr>
        <xdr:cNvPr id="1033" name="Parentesi graffa chiusa 1"/>
        <xdr:cNvSpPr>
          <a:spLocks/>
        </xdr:cNvSpPr>
      </xdr:nvSpPr>
      <xdr:spPr bwMode="auto">
        <a:xfrm>
          <a:off x="9439275" y="7696200"/>
          <a:ext cx="0" cy="333375"/>
        </a:xfrm>
        <a:prstGeom prst="rightBrace">
          <a:avLst>
            <a:gd name="adj1" fmla="val -2147483648"/>
            <a:gd name="adj2" fmla="val 50000"/>
          </a:avLst>
        </a:prstGeom>
        <a:noFill/>
        <a:ln w="6480" cap="sq">
          <a:solidFill>
            <a:srgbClr val="4472C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2" name="Tabella2" displayName="Tabella2" ref="A1:D51" totalsRowShown="0">
  <autoFilter ref="A1:D51"/>
  <tableColumns count="4">
    <tableColumn id="1" name="TIPOLOGIA E SUPERFICI"/>
    <tableColumn id="2" name="GG"/>
    <tableColumn id="4" name="Tariffe 2021"/>
    <tableColumn id="5" name="Coefficient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zoomScale="110" zoomScaleNormal="110" workbookViewId="0">
      <selection activeCell="D29" sqref="D29"/>
    </sheetView>
  </sheetViews>
  <sheetFormatPr defaultColWidth="7.25" defaultRowHeight="12.75"/>
  <cols>
    <col min="1" max="1" width="37.625" style="1" customWidth="1"/>
    <col min="2" max="2" width="4.25" style="1" customWidth="1"/>
    <col min="3" max="3" width="8.5" style="1" hidden="1" customWidth="1"/>
    <col min="4" max="4" width="21.5" style="1" customWidth="1"/>
    <col min="5" max="5" width="12.875" style="66" customWidth="1"/>
    <col min="6" max="6" width="12.375" style="66" customWidth="1"/>
    <col min="7" max="7" width="16" style="66" customWidth="1"/>
    <col min="8" max="8" width="7.25" style="1" hidden="1" customWidth="1"/>
    <col min="9" max="9" width="12" style="72" customWidth="1"/>
    <col min="10" max="10" width="7.25" style="1" customWidth="1"/>
    <col min="11" max="11" width="11.75" style="1" hidden="1" customWidth="1"/>
    <col min="12" max="13" width="11.875" style="1" hidden="1" customWidth="1"/>
    <col min="14" max="14" width="17.5" style="1" hidden="1" customWidth="1"/>
    <col min="15" max="15" width="7.25" style="1" hidden="1" customWidth="1"/>
    <col min="16" max="16" width="11.875" style="1" hidden="1" customWidth="1"/>
    <col min="17" max="16384" width="7.25" style="1"/>
  </cols>
  <sheetData>
    <row r="1" spans="1:16" ht="21" customHeight="1">
      <c r="A1" s="92" t="s">
        <v>97</v>
      </c>
      <c r="B1" s="92"/>
      <c r="C1" s="92"/>
      <c r="D1" s="92"/>
      <c r="E1" s="92"/>
      <c r="F1" s="5"/>
      <c r="G1" s="5"/>
      <c r="H1" s="2"/>
      <c r="I1" s="87"/>
    </row>
    <row r="2" spans="1:16">
      <c r="A2" s="94" t="s">
        <v>99</v>
      </c>
      <c r="B2" s="94"/>
      <c r="C2" s="94"/>
      <c r="D2" s="94"/>
      <c r="E2" s="94"/>
      <c r="F2" s="94"/>
      <c r="G2" s="94"/>
      <c r="H2" s="2"/>
      <c r="I2" s="87"/>
    </row>
    <row r="3" spans="1:16">
      <c r="A3" s="94"/>
      <c r="B3" s="94"/>
      <c r="C3" s="94"/>
      <c r="D3" s="94"/>
      <c r="E3" s="94"/>
      <c r="F3" s="94"/>
      <c r="G3" s="94"/>
      <c r="H3" s="2"/>
      <c r="I3" s="87"/>
    </row>
    <row r="4" spans="1:16">
      <c r="B4" s="3"/>
      <c r="C4" s="94" t="s">
        <v>0</v>
      </c>
      <c r="D4" s="94"/>
      <c r="E4" s="65"/>
      <c r="F4" s="65"/>
      <c r="G4" s="5"/>
      <c r="H4" s="2"/>
      <c r="I4" s="87"/>
    </row>
    <row r="5" spans="1:16">
      <c r="A5" s="4"/>
      <c r="B5" s="4"/>
      <c r="C5" s="5"/>
      <c r="D5" s="5"/>
      <c r="E5" s="5"/>
      <c r="F5" s="5"/>
      <c r="G5" s="5"/>
      <c r="H5" s="2"/>
      <c r="I5" s="87"/>
    </row>
    <row r="6" spans="1:16">
      <c r="A6" s="67" t="s">
        <v>1</v>
      </c>
      <c r="B6" s="4"/>
      <c r="C6" s="4"/>
      <c r="D6" s="4"/>
      <c r="E6" s="5"/>
      <c r="F6" s="5"/>
      <c r="G6" s="5"/>
      <c r="H6" s="2"/>
      <c r="I6" s="87"/>
    </row>
    <row r="7" spans="1:16" ht="23.25">
      <c r="A7" s="91" t="s">
        <v>98</v>
      </c>
      <c r="B7" s="4"/>
      <c r="C7" s="4"/>
      <c r="D7" s="4"/>
      <c r="E7" s="5"/>
      <c r="F7" s="5"/>
      <c r="G7" s="5"/>
      <c r="H7" s="2"/>
      <c r="I7" s="87"/>
    </row>
    <row r="8" spans="1:16">
      <c r="A8" s="6" t="s">
        <v>2</v>
      </c>
      <c r="B8" s="6"/>
      <c r="C8" s="7">
        <v>30</v>
      </c>
      <c r="D8" s="3" t="s">
        <v>3</v>
      </c>
      <c r="E8" s="8">
        <v>0</v>
      </c>
      <c r="F8" s="65" t="s">
        <v>2</v>
      </c>
      <c r="G8" s="73">
        <f>C8-(C8*E8/100)</f>
        <v>30</v>
      </c>
      <c r="H8" s="2"/>
      <c r="I8" s="87"/>
    </row>
    <row r="9" spans="1:16" ht="15.75" customHeight="1">
      <c r="A9" s="68" t="s">
        <v>4</v>
      </c>
      <c r="B9" s="5"/>
      <c r="C9" s="9"/>
      <c r="D9" s="9"/>
      <c r="E9" s="5"/>
      <c r="F9" s="5"/>
      <c r="G9" s="5"/>
      <c r="H9" s="2"/>
      <c r="I9" s="87"/>
    </row>
    <row r="10" spans="1:16">
      <c r="A10" s="6" t="s">
        <v>2</v>
      </c>
      <c r="B10" s="6"/>
      <c r="C10" s="7">
        <v>0.60000000000000009</v>
      </c>
      <c r="D10" s="3" t="s">
        <v>3</v>
      </c>
      <c r="E10" s="8">
        <v>0</v>
      </c>
      <c r="F10" s="65" t="s">
        <v>2</v>
      </c>
      <c r="G10" s="73">
        <f>C10-(C10*E10/100)</f>
        <v>0.60000000000000009</v>
      </c>
      <c r="H10" s="2"/>
      <c r="I10" s="87"/>
    </row>
    <row r="11" spans="1:16">
      <c r="A11" s="6"/>
      <c r="B11" s="6"/>
      <c r="C11" s="10"/>
      <c r="D11" s="3"/>
      <c r="E11" s="11"/>
      <c r="F11" s="65"/>
      <c r="G11" s="74"/>
      <c r="H11" s="2"/>
      <c r="I11" s="87"/>
    </row>
    <row r="12" spans="1:16">
      <c r="A12" s="6"/>
      <c r="B12" s="6"/>
      <c r="C12" s="10"/>
      <c r="D12" s="3"/>
      <c r="F12" s="75"/>
      <c r="G12" s="76"/>
      <c r="I12" s="87"/>
      <c r="N12" s="12"/>
    </row>
    <row r="13" spans="1:16">
      <c r="A13" s="9"/>
      <c r="B13" s="9"/>
      <c r="C13" s="9"/>
      <c r="D13" s="9"/>
      <c r="E13" s="5"/>
      <c r="F13" s="5"/>
      <c r="G13" s="77"/>
      <c r="H13" s="2"/>
      <c r="I13" s="86"/>
    </row>
    <row r="14" spans="1:16" ht="29.1" customHeight="1">
      <c r="A14" s="13" t="s">
        <v>5</v>
      </c>
      <c r="B14" s="14" t="s">
        <v>6</v>
      </c>
      <c r="C14" s="15"/>
      <c r="D14" s="14" t="s">
        <v>7</v>
      </c>
      <c r="E14" s="16" t="s">
        <v>8</v>
      </c>
      <c r="F14" s="17" t="s">
        <v>9</v>
      </c>
      <c r="G14" s="18" t="s">
        <v>10</v>
      </c>
      <c r="H14" s="19"/>
      <c r="I14" s="69" t="s">
        <v>11</v>
      </c>
      <c r="K14" s="14" t="s">
        <v>7</v>
      </c>
      <c r="L14" s="16" t="s">
        <v>8</v>
      </c>
      <c r="M14" s="17" t="s">
        <v>9</v>
      </c>
      <c r="N14" s="18" t="s">
        <v>10</v>
      </c>
      <c r="O14" s="19"/>
      <c r="P14" s="20" t="s">
        <v>11</v>
      </c>
    </row>
    <row r="15" spans="1:16" ht="14.25" customHeight="1">
      <c r="A15" s="96" t="s">
        <v>12</v>
      </c>
      <c r="B15" s="96"/>
      <c r="C15" s="96"/>
      <c r="D15" s="96"/>
      <c r="E15" s="78"/>
      <c r="F15" s="78"/>
      <c r="G15" s="78"/>
      <c r="H15" s="19"/>
      <c r="I15" s="71"/>
    </row>
    <row r="16" spans="1:16">
      <c r="A16" s="21" t="s">
        <v>13</v>
      </c>
      <c r="B16" s="21"/>
      <c r="C16" s="88">
        <v>21.07</v>
      </c>
      <c r="D16" s="89">
        <v>11.36</v>
      </c>
      <c r="E16" s="42">
        <f>$G$8*F16</f>
        <v>11.4</v>
      </c>
      <c r="F16" s="43">
        <f>CEILING(D16/$G$8,0.01)</f>
        <v>0.38</v>
      </c>
      <c r="G16" s="44">
        <f>E16+(E16*H16)</f>
        <v>11.4</v>
      </c>
      <c r="H16" s="26">
        <v>0</v>
      </c>
      <c r="I16" s="70">
        <f>G16-D16</f>
        <v>4.0000000000000924E-2</v>
      </c>
      <c r="K16" s="27">
        <f>D16/10</f>
        <v>1.1359999999999999</v>
      </c>
      <c r="L16" s="24">
        <f>$G$10*M16</f>
        <v>1.1370000000000002</v>
      </c>
      <c r="M16" s="28">
        <f>CEILING(K16/$G$10,0.005)</f>
        <v>1.895</v>
      </c>
      <c r="N16" s="25">
        <f>L16+(L16*O16)</f>
        <v>1.1370000000000002</v>
      </c>
      <c r="O16" s="29">
        <v>0</v>
      </c>
      <c r="P16" s="30">
        <f>N16-K16</f>
        <v>1.000000000000334E-3</v>
      </c>
    </row>
    <row r="17" spans="1:16">
      <c r="A17" s="21" t="s">
        <v>14</v>
      </c>
      <c r="B17" s="21"/>
      <c r="C17" s="90">
        <v>24.58</v>
      </c>
      <c r="D17" s="32">
        <v>17.04</v>
      </c>
      <c r="E17" s="42">
        <f>$G$8*F17</f>
        <v>17.100000000000001</v>
      </c>
      <c r="F17" s="43">
        <f>CEILING(D17/$G$8,0.01)</f>
        <v>0.57000000000000006</v>
      </c>
      <c r="G17" s="44">
        <f>E17+(E17*H17)</f>
        <v>17.100000000000001</v>
      </c>
      <c r="H17" s="26">
        <v>0</v>
      </c>
      <c r="I17" s="70">
        <f>G17-D17</f>
        <v>6.0000000000002274E-2</v>
      </c>
      <c r="K17" s="27">
        <f>D17/10</f>
        <v>1.704</v>
      </c>
      <c r="L17" s="24">
        <f>$G$10*M17</f>
        <v>1.7040000000000002</v>
      </c>
      <c r="M17" s="28">
        <f>CEILING(K17/$G$10,0.005)</f>
        <v>2.84</v>
      </c>
      <c r="N17" s="25">
        <f>L17+(L17*O17)</f>
        <v>1.7040000000000002</v>
      </c>
      <c r="O17" s="29">
        <v>0</v>
      </c>
      <c r="P17" s="30">
        <f>N17-K17</f>
        <v>0</v>
      </c>
    </row>
    <row r="18" spans="1:16">
      <c r="A18" s="21" t="s">
        <v>15</v>
      </c>
      <c r="B18" s="21"/>
      <c r="C18" s="90">
        <v>36.880000000000003</v>
      </c>
      <c r="D18" s="32">
        <v>25.56</v>
      </c>
      <c r="E18" s="42">
        <f>$G$8*F18</f>
        <v>25.8</v>
      </c>
      <c r="F18" s="43">
        <f>CEILING(D18/$G$8,0.01)</f>
        <v>0.86</v>
      </c>
      <c r="G18" s="44">
        <f>E18+(E18*H18)</f>
        <v>25.8</v>
      </c>
      <c r="H18" s="26">
        <v>0</v>
      </c>
      <c r="I18" s="70">
        <f>G18-D18</f>
        <v>0.24000000000000199</v>
      </c>
      <c r="K18" s="27">
        <f>D18/10</f>
        <v>2.556</v>
      </c>
      <c r="L18" s="24">
        <f>$G$10*M18</f>
        <v>2.556</v>
      </c>
      <c r="M18" s="28">
        <f>CEILING(K18/$G$10,0.005)</f>
        <v>4.26</v>
      </c>
      <c r="N18" s="25">
        <f>L18+(L18*O18)</f>
        <v>2.556</v>
      </c>
      <c r="O18" s="29">
        <v>0</v>
      </c>
      <c r="P18" s="30">
        <f>N18-K18</f>
        <v>0</v>
      </c>
    </row>
    <row r="19" spans="1:16">
      <c r="A19" s="21" t="s">
        <v>16</v>
      </c>
      <c r="B19" s="21"/>
      <c r="C19" s="90">
        <v>49.17</v>
      </c>
      <c r="D19" s="32">
        <v>34.090000000000003</v>
      </c>
      <c r="E19" s="42">
        <f>$G$8*F19</f>
        <v>34.200000000000003</v>
      </c>
      <c r="F19" s="43">
        <f>CEILING(D19/$G$8,0.01)</f>
        <v>1.1400000000000001</v>
      </c>
      <c r="G19" s="44">
        <f>E19+(E19*H19)</f>
        <v>34.200000000000003</v>
      </c>
      <c r="H19" s="26">
        <v>0</v>
      </c>
      <c r="I19" s="70">
        <f>G19-D19</f>
        <v>0.10999999999999943</v>
      </c>
      <c r="K19" s="27">
        <f>D19/10</f>
        <v>3.4090000000000003</v>
      </c>
      <c r="L19" s="24">
        <f>$G$10*M19</f>
        <v>3.4110000000000009</v>
      </c>
      <c r="M19" s="28">
        <f>CEILING(K19/$G$10,0.005)</f>
        <v>5.6850000000000005</v>
      </c>
      <c r="N19" s="25">
        <f>L19+(L19*O19)</f>
        <v>3.4110000000000009</v>
      </c>
      <c r="O19" s="29">
        <v>0</v>
      </c>
      <c r="P19" s="30">
        <f>N19-K19</f>
        <v>2.0000000000006679E-3</v>
      </c>
    </row>
    <row r="20" spans="1:16" ht="14.25" customHeight="1">
      <c r="A20" s="96" t="s">
        <v>17</v>
      </c>
      <c r="B20" s="96"/>
      <c r="C20" s="96"/>
      <c r="D20" s="96"/>
      <c r="E20" s="79"/>
      <c r="F20" s="80"/>
      <c r="G20" s="81"/>
      <c r="H20" s="26"/>
      <c r="I20" s="70"/>
      <c r="K20" s="32"/>
      <c r="N20" s="33"/>
      <c r="O20" s="29"/>
      <c r="P20" s="30"/>
    </row>
    <row r="21" spans="1:16">
      <c r="A21" s="21" t="s">
        <v>13</v>
      </c>
      <c r="B21" s="21"/>
      <c r="C21" s="88">
        <v>42.14</v>
      </c>
      <c r="D21" s="89">
        <v>22.72</v>
      </c>
      <c r="E21" s="42">
        <f>E16*F21+E16</f>
        <v>22.8</v>
      </c>
      <c r="F21" s="82">
        <f>CEILING((D21-E16)/E16,0.01)</f>
        <v>1</v>
      </c>
      <c r="G21" s="44">
        <f>E21+(E21*H20)</f>
        <v>22.8</v>
      </c>
      <c r="H21" s="26">
        <v>0</v>
      </c>
      <c r="I21" s="70">
        <f>G21-D21</f>
        <v>8.0000000000001847E-2</v>
      </c>
      <c r="K21" s="27">
        <f>D21/10</f>
        <v>2.2719999999999998</v>
      </c>
      <c r="L21" s="24">
        <f>K16*M21+K16</f>
        <v>2.2719999999999998</v>
      </c>
      <c r="M21" s="34">
        <v>1</v>
      </c>
      <c r="N21" s="25">
        <f>L21+(L21*O21)</f>
        <v>2.2719999999999998</v>
      </c>
      <c r="O21" s="29">
        <v>0</v>
      </c>
      <c r="P21" s="30">
        <f>N21-K21</f>
        <v>0</v>
      </c>
    </row>
    <row r="22" spans="1:16">
      <c r="A22" s="21" t="s">
        <v>14</v>
      </c>
      <c r="B22" s="21"/>
      <c r="C22" s="90">
        <v>49.17</v>
      </c>
      <c r="D22" s="32">
        <v>34.090000000000003</v>
      </c>
      <c r="E22" s="42">
        <f>E17*F22+E17</f>
        <v>34.200000000000003</v>
      </c>
      <c r="F22" s="82">
        <f>CEILING((D22-E17)/E17,0.01)</f>
        <v>1</v>
      </c>
      <c r="G22" s="44">
        <f>E22+(E22*H21)</f>
        <v>34.200000000000003</v>
      </c>
      <c r="H22" s="26">
        <v>0</v>
      </c>
      <c r="I22" s="70">
        <f>G22-D22</f>
        <v>0.10999999999999943</v>
      </c>
      <c r="K22" s="27">
        <f>D22/10</f>
        <v>3.4090000000000003</v>
      </c>
      <c r="L22" s="24">
        <f>K17*M22+K17</f>
        <v>3.4079999999999999</v>
      </c>
      <c r="M22" s="34">
        <v>1</v>
      </c>
      <c r="N22" s="25">
        <f>L22+(L22*O22)</f>
        <v>3.4079999999999999</v>
      </c>
      <c r="O22" s="29">
        <v>0</v>
      </c>
      <c r="P22" s="30">
        <f>N22-K22</f>
        <v>-1.000000000000334E-3</v>
      </c>
    </row>
    <row r="23" spans="1:16">
      <c r="A23" s="21" t="s">
        <v>15</v>
      </c>
      <c r="B23" s="21"/>
      <c r="C23" s="90">
        <v>61.46</v>
      </c>
      <c r="D23" s="32">
        <v>42.61</v>
      </c>
      <c r="E23" s="42">
        <f>E18*F23+E18</f>
        <v>42.828000000000003</v>
      </c>
      <c r="F23" s="82">
        <f>CEILING((D23-E18)/E18,0.01)</f>
        <v>0.66</v>
      </c>
      <c r="G23" s="44">
        <f>E23+(E23*H22)</f>
        <v>42.828000000000003</v>
      </c>
      <c r="H23" s="26">
        <v>0</v>
      </c>
      <c r="I23" s="70">
        <f>G23-D23</f>
        <v>0.21800000000000352</v>
      </c>
      <c r="K23" s="27">
        <f>D23/10</f>
        <v>4.2610000000000001</v>
      </c>
      <c r="L23" s="24">
        <f>K18*M23+K18</f>
        <v>4.2685200000000005</v>
      </c>
      <c r="M23" s="34">
        <v>0.67</v>
      </c>
      <c r="N23" s="25">
        <f>L23+(L23*O23)</f>
        <v>4.2685200000000005</v>
      </c>
      <c r="O23" s="29">
        <v>0</v>
      </c>
      <c r="P23" s="30">
        <f>N23-K23</f>
        <v>7.5200000000004152E-3</v>
      </c>
    </row>
    <row r="24" spans="1:16">
      <c r="A24" s="21" t="s">
        <v>16</v>
      </c>
      <c r="B24" s="21"/>
      <c r="C24" s="90">
        <v>73.75</v>
      </c>
      <c r="D24" s="32">
        <v>51.13</v>
      </c>
      <c r="E24" s="42">
        <f>E19*F24+E19</f>
        <v>51.300000000000004</v>
      </c>
      <c r="F24" s="82">
        <f>CEILING((D24-E19)/E19,0.01)</f>
        <v>0.5</v>
      </c>
      <c r="G24" s="44">
        <f>E24+(E24*H23)</f>
        <v>51.300000000000004</v>
      </c>
      <c r="H24" s="26">
        <v>0</v>
      </c>
      <c r="I24" s="70">
        <f>G24-D24</f>
        <v>0.17000000000000171</v>
      </c>
      <c r="K24" s="27">
        <f>D24/10</f>
        <v>5.1130000000000004</v>
      </c>
      <c r="L24" s="24">
        <f>K19*M24+K19</f>
        <v>5.1135000000000002</v>
      </c>
      <c r="M24" s="34">
        <v>0.5</v>
      </c>
      <c r="N24" s="25">
        <f>L24+(L24*O24)</f>
        <v>5.1135000000000002</v>
      </c>
      <c r="O24" s="29">
        <v>0</v>
      </c>
      <c r="P24" s="30">
        <f>N24-K24</f>
        <v>4.9999999999972289E-4</v>
      </c>
    </row>
    <row r="25" spans="1:16" ht="14.25" customHeight="1">
      <c r="A25" s="97" t="s">
        <v>18</v>
      </c>
      <c r="B25" s="97"/>
      <c r="C25" s="97"/>
      <c r="D25" s="97"/>
      <c r="E25" s="81"/>
      <c r="F25" s="80"/>
      <c r="G25" s="83"/>
      <c r="H25" s="26"/>
      <c r="I25" s="70"/>
      <c r="K25" s="32"/>
      <c r="N25" s="33"/>
      <c r="O25" s="29"/>
      <c r="P25" s="30"/>
    </row>
    <row r="26" spans="1:16">
      <c r="A26" s="21" t="s">
        <v>13</v>
      </c>
      <c r="B26" s="21"/>
      <c r="C26" s="88">
        <v>52.68</v>
      </c>
      <c r="D26" s="32">
        <v>11.36</v>
      </c>
      <c r="E26" s="42">
        <f>C8*F26</f>
        <v>11.4</v>
      </c>
      <c r="F26" s="84">
        <f>CEILING(D26/$C$8,0.01)</f>
        <v>0.38</v>
      </c>
      <c r="G26" s="44">
        <f>E26+(E26*H25)</f>
        <v>11.4</v>
      </c>
      <c r="H26" s="26">
        <v>0</v>
      </c>
      <c r="I26" s="70">
        <f>G26-D26</f>
        <v>4.0000000000000924E-2</v>
      </c>
      <c r="K26" s="27">
        <f>D26/10</f>
        <v>1.1359999999999999</v>
      </c>
      <c r="L26" s="24">
        <f>$C$10*M26</f>
        <v>1.1400000000000003</v>
      </c>
      <c r="M26" s="35">
        <f>CEILING(K26/$C$10,0.01)</f>
        <v>1.9000000000000001</v>
      </c>
      <c r="N26" s="25">
        <f>L26+(L26*O26)</f>
        <v>1.1400000000000003</v>
      </c>
      <c r="O26" s="29">
        <v>0</v>
      </c>
      <c r="P26" s="30">
        <f>N26-K26</f>
        <v>4.0000000000004476E-3</v>
      </c>
    </row>
    <row r="27" spans="1:16">
      <c r="A27" s="21" t="s">
        <v>14</v>
      </c>
      <c r="B27" s="21"/>
      <c r="C27" s="90">
        <v>61.46</v>
      </c>
      <c r="D27" s="32">
        <v>17.04</v>
      </c>
      <c r="E27" s="42">
        <f>$C$8*F27</f>
        <v>17.100000000000001</v>
      </c>
      <c r="F27" s="43">
        <f>CEILING(D27/$C$8,0.005)</f>
        <v>0.57000000000000006</v>
      </c>
      <c r="G27" s="44">
        <f>E27+(E27*H26)</f>
        <v>17.100000000000001</v>
      </c>
      <c r="H27" s="26">
        <v>0</v>
      </c>
      <c r="I27" s="70">
        <f>G27-D27</f>
        <v>6.0000000000002274E-2</v>
      </c>
      <c r="K27" s="27">
        <f>D27/10</f>
        <v>1.704</v>
      </c>
      <c r="L27" s="24">
        <f>$C$10*M27</f>
        <v>1.7040000000000002</v>
      </c>
      <c r="M27" s="35">
        <f>CEILING(K27/$C$10,0.01)</f>
        <v>2.84</v>
      </c>
      <c r="N27" s="25">
        <f>L27+(L27*O27)</f>
        <v>1.7040000000000002</v>
      </c>
      <c r="O27" s="29">
        <v>0</v>
      </c>
      <c r="P27" s="30">
        <f>N27-K27</f>
        <v>0</v>
      </c>
    </row>
    <row r="28" spans="1:16">
      <c r="A28" s="21" t="s">
        <v>15</v>
      </c>
      <c r="B28" s="21"/>
      <c r="C28" s="90">
        <v>73.75</v>
      </c>
      <c r="D28" s="32">
        <v>25.56</v>
      </c>
      <c r="E28" s="42">
        <f>$C$8*F28</f>
        <v>25.65</v>
      </c>
      <c r="F28" s="43">
        <f>CEILING(D28/$C$8,0.005)</f>
        <v>0.85499999999999998</v>
      </c>
      <c r="G28" s="44">
        <f>E28+(E28*H27)</f>
        <v>25.65</v>
      </c>
      <c r="H28" s="26">
        <v>0</v>
      </c>
      <c r="I28" s="70">
        <f>G28-D28</f>
        <v>8.9999999999999858E-2</v>
      </c>
      <c r="K28" s="27">
        <f>D28/10</f>
        <v>2.556</v>
      </c>
      <c r="L28" s="24">
        <f>$C$10*M28</f>
        <v>2.556</v>
      </c>
      <c r="M28" s="35">
        <f>CEILING(K28/$C$10,0.01)</f>
        <v>4.26</v>
      </c>
      <c r="N28" s="25">
        <f>L28+(L28*O28)</f>
        <v>2.556</v>
      </c>
      <c r="O28" s="29">
        <v>0</v>
      </c>
      <c r="P28" s="30">
        <f>N28-K28</f>
        <v>0</v>
      </c>
    </row>
    <row r="29" spans="1:16">
      <c r="A29" s="21" t="s">
        <v>16</v>
      </c>
      <c r="B29" s="21"/>
      <c r="C29" s="90">
        <v>86.04</v>
      </c>
      <c r="D29" s="32">
        <v>34.090000000000003</v>
      </c>
      <c r="E29" s="42">
        <f>$C$8*F29</f>
        <v>34.200000000000003</v>
      </c>
      <c r="F29" s="43">
        <f>CEILING(D29/$C$8,0.005)</f>
        <v>1.1400000000000001</v>
      </c>
      <c r="G29" s="44">
        <f>E29+(E29*H28)</f>
        <v>34.200000000000003</v>
      </c>
      <c r="H29" s="26">
        <v>0</v>
      </c>
      <c r="I29" s="70">
        <f>G29-D29</f>
        <v>0.10999999999999943</v>
      </c>
      <c r="K29" s="27">
        <f>D29/10</f>
        <v>3.4090000000000003</v>
      </c>
      <c r="L29" s="24">
        <f>$C$10*M29</f>
        <v>3.4140000000000006</v>
      </c>
      <c r="M29" s="35">
        <f>CEILING(K29/$C$10,0.01)</f>
        <v>5.69</v>
      </c>
      <c r="N29" s="25">
        <f>L29+(L29*O29)</f>
        <v>3.4140000000000006</v>
      </c>
      <c r="O29" s="29">
        <v>0</v>
      </c>
      <c r="P29" s="30">
        <f>N29-K29</f>
        <v>5.0000000000003375E-3</v>
      </c>
    </row>
    <row r="30" spans="1:16" ht="14.25" customHeight="1">
      <c r="A30" s="97" t="s">
        <v>19</v>
      </c>
      <c r="B30" s="97"/>
      <c r="C30" s="97"/>
      <c r="D30" s="97"/>
      <c r="E30" s="79"/>
      <c r="F30" s="80"/>
      <c r="G30" s="83"/>
      <c r="H30" s="26"/>
      <c r="I30" s="70"/>
      <c r="K30" s="32"/>
      <c r="N30" s="33"/>
      <c r="O30" s="29"/>
      <c r="P30" s="30"/>
    </row>
    <row r="31" spans="1:16">
      <c r="A31" s="21" t="s">
        <v>13</v>
      </c>
      <c r="B31" s="21"/>
      <c r="C31" s="88">
        <v>73.75</v>
      </c>
      <c r="D31" s="89">
        <v>22.72</v>
      </c>
      <c r="E31" s="42">
        <f>E26*F31+E26</f>
        <v>22.8</v>
      </c>
      <c r="F31" s="85">
        <f>CEILING((D31-E26)/E26,0.1)</f>
        <v>1</v>
      </c>
      <c r="G31" s="44">
        <f>E31+(E31*H30)</f>
        <v>22.8</v>
      </c>
      <c r="H31" s="26">
        <v>0</v>
      </c>
      <c r="I31" s="70">
        <f>G31-D31</f>
        <v>8.0000000000001847E-2</v>
      </c>
      <c r="K31" s="27">
        <f>D31/10</f>
        <v>2.2719999999999998</v>
      </c>
      <c r="L31" s="24">
        <f>K26*M31+K26</f>
        <v>2.2719999999999998</v>
      </c>
      <c r="M31" s="36">
        <f>CEILING((K31-L26)/L26,0.1)</f>
        <v>1</v>
      </c>
      <c r="N31" s="25">
        <f>L31+(L31*O31)</f>
        <v>2.2719999999999998</v>
      </c>
      <c r="O31" s="29">
        <v>0</v>
      </c>
      <c r="P31" s="30">
        <f>N31-K31</f>
        <v>0</v>
      </c>
    </row>
    <row r="32" spans="1:16">
      <c r="A32" s="21" t="s">
        <v>14</v>
      </c>
      <c r="B32" s="21"/>
      <c r="C32" s="90">
        <v>86.04</v>
      </c>
      <c r="D32" s="32">
        <v>34.090000000000003</v>
      </c>
      <c r="E32" s="42">
        <f>E27*F32+E27</f>
        <v>34.200000000000003</v>
      </c>
      <c r="F32" s="82">
        <f>CEILING((D32-E27)/E27,0.01)</f>
        <v>1</v>
      </c>
      <c r="G32" s="44">
        <f>E32+(E32*H31)</f>
        <v>34.200000000000003</v>
      </c>
      <c r="H32" s="26">
        <v>0</v>
      </c>
      <c r="I32" s="70">
        <f>G32-D32</f>
        <v>0.10999999999999943</v>
      </c>
      <c r="K32" s="27">
        <f>D32/10</f>
        <v>3.4090000000000003</v>
      </c>
      <c r="L32" s="24">
        <f>K27*M32+K27</f>
        <v>3.4250400000000001</v>
      </c>
      <c r="M32" s="34">
        <f>CEILING((K32-L27)/L27,0.01)</f>
        <v>1.01</v>
      </c>
      <c r="N32" s="25">
        <f>L32+(L32*O32)</f>
        <v>3.4250400000000001</v>
      </c>
      <c r="O32" s="29">
        <v>0</v>
      </c>
      <c r="P32" s="30">
        <f>N32-K32</f>
        <v>1.6039999999999832E-2</v>
      </c>
    </row>
    <row r="33" spans="1:16">
      <c r="A33" s="21" t="s">
        <v>15</v>
      </c>
      <c r="B33" s="21"/>
      <c r="C33" s="90">
        <v>98.33</v>
      </c>
      <c r="D33" s="32">
        <v>42.61</v>
      </c>
      <c r="E33" s="42">
        <f>E28*F33+E28</f>
        <v>42.835499999999996</v>
      </c>
      <c r="F33" s="82">
        <f>CEILING((D33-E28)/E28,0.01)</f>
        <v>0.67</v>
      </c>
      <c r="G33" s="44">
        <f>E33+(E33*H32)</f>
        <v>42.835499999999996</v>
      </c>
      <c r="H33" s="26">
        <v>0</v>
      </c>
      <c r="I33" s="70">
        <f>G33-D33</f>
        <v>0.2254999999999967</v>
      </c>
      <c r="K33" s="27">
        <f>D33/10</f>
        <v>4.2610000000000001</v>
      </c>
      <c r="L33" s="24">
        <f>K28*M33+K28</f>
        <v>3.4250400000000001</v>
      </c>
      <c r="M33" s="34">
        <v>0.34</v>
      </c>
      <c r="N33" s="25">
        <f>L33+(L33*O33)</f>
        <v>3.4250400000000001</v>
      </c>
      <c r="O33" s="29">
        <v>0</v>
      </c>
      <c r="P33" s="30">
        <f>N33-K33</f>
        <v>-0.83596000000000004</v>
      </c>
    </row>
    <row r="34" spans="1:16">
      <c r="A34" s="21" t="s">
        <v>16</v>
      </c>
      <c r="B34" s="21"/>
      <c r="C34" s="90">
        <v>110.63</v>
      </c>
      <c r="D34" s="32">
        <v>51.13</v>
      </c>
      <c r="E34" s="42">
        <f>E29*F34+E29</f>
        <v>51.300000000000004</v>
      </c>
      <c r="F34" s="82">
        <f>CEILING((D34-E29)/E29,0.01)</f>
        <v>0.5</v>
      </c>
      <c r="G34" s="44">
        <f>E34+(E34*H33)</f>
        <v>51.300000000000004</v>
      </c>
      <c r="H34" s="26">
        <v>0</v>
      </c>
      <c r="I34" s="70">
        <f>G34-D34</f>
        <v>0.17000000000000171</v>
      </c>
      <c r="K34" s="27">
        <f>D34/10</f>
        <v>5.1130000000000004</v>
      </c>
      <c r="L34" s="24">
        <f>K29*M34+K29</f>
        <v>4.3976100000000002</v>
      </c>
      <c r="M34" s="34">
        <v>0.28999999999999998</v>
      </c>
      <c r="N34" s="25">
        <f>L34+(L34*O34)</f>
        <v>4.3976100000000002</v>
      </c>
      <c r="O34" s="29">
        <v>0</v>
      </c>
      <c r="P34" s="30">
        <f>N34-K34</f>
        <v>-0.71539000000000019</v>
      </c>
    </row>
    <row r="35" spans="1:16" ht="14.25" customHeight="1">
      <c r="A35" s="98" t="s">
        <v>20</v>
      </c>
      <c r="B35" s="98"/>
      <c r="C35" s="98"/>
      <c r="D35" s="98"/>
      <c r="E35" s="79"/>
      <c r="F35" s="80"/>
      <c r="G35" s="83"/>
      <c r="H35" s="26"/>
      <c r="I35" s="70"/>
    </row>
    <row r="36" spans="1:16">
      <c r="A36" s="21" t="s">
        <v>21</v>
      </c>
      <c r="B36" s="37">
        <v>1</v>
      </c>
      <c r="C36" s="22">
        <v>4.34</v>
      </c>
      <c r="D36" s="23">
        <v>2.0699999999999998</v>
      </c>
      <c r="E36" s="42">
        <f>G10*F36*B36</f>
        <v>2.0700000000000003</v>
      </c>
      <c r="F36" s="43">
        <f>CEILING((D36/$G$10)/B36,0.01)</f>
        <v>3.45</v>
      </c>
      <c r="G36" s="44">
        <f t="shared" ref="G36:G65" si="0">E36+(E36*H35)</f>
        <v>2.0700000000000003</v>
      </c>
      <c r="H36" s="26">
        <v>0</v>
      </c>
      <c r="I36" s="70">
        <f t="shared" ref="I36:I65" si="1">G36-D36</f>
        <v>0</v>
      </c>
    </row>
    <row r="37" spans="1:16">
      <c r="A37" s="21" t="s">
        <v>22</v>
      </c>
      <c r="B37" s="37">
        <v>1</v>
      </c>
      <c r="C37" s="22"/>
      <c r="D37" s="23">
        <v>2.0699999999999998</v>
      </c>
      <c r="E37" s="42">
        <f>C10*F37*B37</f>
        <v>2.0700000000000003</v>
      </c>
      <c r="F37" s="43">
        <f>CEILING((D37/$C$10)/B37,0.01)</f>
        <v>3.45</v>
      </c>
      <c r="G37" s="44">
        <f t="shared" si="0"/>
        <v>2.0700000000000003</v>
      </c>
      <c r="H37" s="26">
        <v>0</v>
      </c>
      <c r="I37" s="70">
        <f t="shared" si="1"/>
        <v>0</v>
      </c>
    </row>
    <row r="38" spans="1:16">
      <c r="A38" s="21" t="s">
        <v>23</v>
      </c>
      <c r="B38" s="37">
        <v>1</v>
      </c>
      <c r="C38" s="22">
        <v>13.01</v>
      </c>
      <c r="D38" s="23">
        <v>6.2</v>
      </c>
      <c r="E38" s="42">
        <f>G10*F38*B38</f>
        <v>6.2040000000000006</v>
      </c>
      <c r="F38" s="43">
        <f>CEILING((D38/$G$10)/B38,0.01)</f>
        <v>10.34</v>
      </c>
      <c r="G38" s="44">
        <f t="shared" si="0"/>
        <v>6.2040000000000006</v>
      </c>
      <c r="H38" s="26">
        <v>0</v>
      </c>
      <c r="I38" s="70">
        <f t="shared" si="1"/>
        <v>4.0000000000004476E-3</v>
      </c>
    </row>
    <row r="39" spans="1:16">
      <c r="A39" s="21" t="s">
        <v>24</v>
      </c>
      <c r="B39" s="37">
        <v>1</v>
      </c>
      <c r="C39" s="22"/>
      <c r="D39" s="23">
        <v>6.2</v>
      </c>
      <c r="E39" s="42">
        <f>C10*F39*B39</f>
        <v>6.2040000000000006</v>
      </c>
      <c r="F39" s="43">
        <f>CEILING(D39/$C$10,0.01)</f>
        <v>10.34</v>
      </c>
      <c r="G39" s="44">
        <f t="shared" si="0"/>
        <v>6.2040000000000006</v>
      </c>
      <c r="H39" s="26">
        <v>0</v>
      </c>
      <c r="I39" s="70">
        <f t="shared" si="1"/>
        <v>4.0000000000004476E-3</v>
      </c>
    </row>
    <row r="40" spans="1:16">
      <c r="A40" s="21" t="s">
        <v>25</v>
      </c>
      <c r="B40" s="37">
        <v>15</v>
      </c>
      <c r="C40" s="31">
        <v>24.58</v>
      </c>
      <c r="D40" s="27">
        <v>11.36</v>
      </c>
      <c r="E40" s="42">
        <f>G10*F40*B40</f>
        <v>11.430000000000001</v>
      </c>
      <c r="F40" s="43">
        <f>CEILING((D40/$G$10)/B40,0.01)</f>
        <v>1.27</v>
      </c>
      <c r="G40" s="44">
        <f t="shared" si="0"/>
        <v>11.430000000000001</v>
      </c>
      <c r="H40" s="26">
        <v>0</v>
      </c>
      <c r="I40" s="70">
        <f t="shared" si="1"/>
        <v>7.0000000000002061E-2</v>
      </c>
    </row>
    <row r="41" spans="1:16">
      <c r="A41" s="21" t="s">
        <v>26</v>
      </c>
      <c r="B41" s="37">
        <v>15</v>
      </c>
      <c r="C41" s="31"/>
      <c r="D41" s="27">
        <v>17.04</v>
      </c>
      <c r="E41" s="42">
        <f>G10*F41*B41</f>
        <v>17.100000000000005</v>
      </c>
      <c r="F41" s="43">
        <f>CEILING((D41/$G$10)/B41,0.01)</f>
        <v>1.9000000000000001</v>
      </c>
      <c r="G41" s="44">
        <f t="shared" si="0"/>
        <v>17.100000000000005</v>
      </c>
      <c r="H41" s="26">
        <v>0</v>
      </c>
      <c r="I41" s="70">
        <f t="shared" si="1"/>
        <v>6.0000000000005826E-2</v>
      </c>
    </row>
    <row r="42" spans="1:16">
      <c r="A42" s="21" t="s">
        <v>27</v>
      </c>
      <c r="B42" s="37">
        <v>15</v>
      </c>
      <c r="C42" s="31">
        <v>61.46</v>
      </c>
      <c r="D42" s="27">
        <v>11.36</v>
      </c>
      <c r="E42" s="42">
        <f>F42*C10*B42</f>
        <v>11.430000000000001</v>
      </c>
      <c r="F42" s="43">
        <f>CEILING((D42/$C$10)/B42,0.01)</f>
        <v>1.27</v>
      </c>
      <c r="G42" s="44">
        <f t="shared" si="0"/>
        <v>11.430000000000001</v>
      </c>
      <c r="H42" s="26">
        <v>0</v>
      </c>
      <c r="I42" s="70">
        <f t="shared" si="1"/>
        <v>7.0000000000002061E-2</v>
      </c>
    </row>
    <row r="43" spans="1:16">
      <c r="A43" s="21" t="s">
        <v>28</v>
      </c>
      <c r="B43" s="37">
        <v>15</v>
      </c>
      <c r="C43" s="31"/>
      <c r="D43" s="27">
        <v>17.04</v>
      </c>
      <c r="E43" s="42">
        <f>C10*F43*B43</f>
        <v>17.100000000000005</v>
      </c>
      <c r="F43" s="43">
        <f>CEILING((D43/$C$10)/B43,0.01)</f>
        <v>1.9000000000000001</v>
      </c>
      <c r="G43" s="44">
        <f t="shared" si="0"/>
        <v>17.100000000000005</v>
      </c>
      <c r="H43" s="26">
        <v>0</v>
      </c>
      <c r="I43" s="70">
        <f t="shared" si="1"/>
        <v>6.0000000000005826E-2</v>
      </c>
    </row>
    <row r="44" spans="1:16" ht="14.25" customHeight="1">
      <c r="A44" s="21" t="s">
        <v>29</v>
      </c>
      <c r="B44" s="21"/>
      <c r="C44" s="22">
        <v>59.5</v>
      </c>
      <c r="D44" s="23">
        <v>49.58</v>
      </c>
      <c r="E44" s="42">
        <f t="shared" ref="E44:E61" si="2">$C$8*F44</f>
        <v>49.800000000000004</v>
      </c>
      <c r="F44" s="43">
        <f t="shared" ref="F44:F61" si="3">CEILING(D44/$C$8,0.01)</f>
        <v>1.6600000000000001</v>
      </c>
      <c r="G44" s="44">
        <f t="shared" si="0"/>
        <v>49.800000000000004</v>
      </c>
      <c r="H44" s="26">
        <v>0</v>
      </c>
      <c r="I44" s="70">
        <f t="shared" si="1"/>
        <v>0.22000000000000597</v>
      </c>
      <c r="K44" s="93"/>
      <c r="L44" s="93"/>
      <c r="M44" s="93"/>
      <c r="N44" s="93"/>
      <c r="O44" s="93"/>
      <c r="P44" s="93"/>
    </row>
    <row r="45" spans="1:16">
      <c r="A45" s="21" t="s">
        <v>30</v>
      </c>
      <c r="B45" s="21"/>
      <c r="C45" s="22">
        <v>89.24</v>
      </c>
      <c r="D45" s="23">
        <v>74.37</v>
      </c>
      <c r="E45" s="42">
        <f t="shared" si="2"/>
        <v>74.400000000000006</v>
      </c>
      <c r="F45" s="43">
        <f t="shared" si="3"/>
        <v>2.48</v>
      </c>
      <c r="G45" s="44">
        <f t="shared" si="0"/>
        <v>74.400000000000006</v>
      </c>
      <c r="H45" s="26">
        <v>0</v>
      </c>
      <c r="I45" s="70">
        <f t="shared" si="1"/>
        <v>3.0000000000001137E-2</v>
      </c>
      <c r="K45" s="93"/>
      <c r="L45" s="93"/>
      <c r="M45" s="93"/>
      <c r="N45" s="93"/>
      <c r="O45" s="93"/>
      <c r="P45" s="93"/>
    </row>
    <row r="46" spans="1:16">
      <c r="A46" s="21" t="s">
        <v>31</v>
      </c>
      <c r="B46" s="21"/>
      <c r="C46" s="22">
        <v>29.75</v>
      </c>
      <c r="D46" s="23">
        <v>24.79</v>
      </c>
      <c r="E46" s="42">
        <f t="shared" si="2"/>
        <v>24.900000000000002</v>
      </c>
      <c r="F46" s="43">
        <f t="shared" si="3"/>
        <v>0.83000000000000007</v>
      </c>
      <c r="G46" s="44">
        <f t="shared" si="0"/>
        <v>24.900000000000002</v>
      </c>
      <c r="H46" s="26">
        <v>0</v>
      </c>
      <c r="I46" s="70">
        <f t="shared" si="1"/>
        <v>0.11000000000000298</v>
      </c>
    </row>
    <row r="47" spans="1:16">
      <c r="A47" s="21" t="s">
        <v>32</v>
      </c>
      <c r="B47" s="21"/>
      <c r="C47" s="22">
        <v>59.5</v>
      </c>
      <c r="D47" s="23">
        <v>49.58</v>
      </c>
      <c r="E47" s="42">
        <f t="shared" si="2"/>
        <v>49.800000000000004</v>
      </c>
      <c r="F47" s="43">
        <f t="shared" si="3"/>
        <v>1.6600000000000001</v>
      </c>
      <c r="G47" s="44">
        <f t="shared" si="0"/>
        <v>49.800000000000004</v>
      </c>
      <c r="H47" s="26">
        <v>0</v>
      </c>
      <c r="I47" s="70">
        <f t="shared" si="1"/>
        <v>0.22000000000000597</v>
      </c>
    </row>
    <row r="48" spans="1:16">
      <c r="A48" s="21" t="s">
        <v>33</v>
      </c>
      <c r="B48" s="21"/>
      <c r="C48" s="22">
        <v>89.24</v>
      </c>
      <c r="D48" s="23">
        <v>74.37</v>
      </c>
      <c r="E48" s="42">
        <f t="shared" si="2"/>
        <v>74.400000000000006</v>
      </c>
      <c r="F48" s="43">
        <f t="shared" si="3"/>
        <v>2.48</v>
      </c>
      <c r="G48" s="44">
        <f t="shared" si="0"/>
        <v>74.400000000000006</v>
      </c>
      <c r="H48" s="26">
        <v>0</v>
      </c>
      <c r="I48" s="70">
        <f t="shared" si="1"/>
        <v>3.0000000000001137E-2</v>
      </c>
    </row>
    <row r="49" spans="1:9">
      <c r="A49" s="21" t="s">
        <v>34</v>
      </c>
      <c r="B49" s="21"/>
      <c r="C49" s="22">
        <v>21.07</v>
      </c>
      <c r="D49" s="23">
        <v>11.36</v>
      </c>
      <c r="E49" s="42">
        <f t="shared" si="2"/>
        <v>11.4</v>
      </c>
      <c r="F49" s="43">
        <f t="shared" si="3"/>
        <v>0.38</v>
      </c>
      <c r="G49" s="44">
        <f t="shared" si="0"/>
        <v>11.4</v>
      </c>
      <c r="H49" s="26">
        <v>0</v>
      </c>
      <c r="I49" s="70">
        <f t="shared" si="1"/>
        <v>4.0000000000000924E-2</v>
      </c>
    </row>
    <row r="50" spans="1:9">
      <c r="A50" s="21" t="s">
        <v>35</v>
      </c>
      <c r="B50" s="21"/>
      <c r="C50" s="22">
        <v>21.07</v>
      </c>
      <c r="D50" s="23">
        <v>11.36</v>
      </c>
      <c r="E50" s="42">
        <f t="shared" si="2"/>
        <v>11.4</v>
      </c>
      <c r="F50" s="43">
        <f t="shared" si="3"/>
        <v>0.38</v>
      </c>
      <c r="G50" s="44">
        <f t="shared" si="0"/>
        <v>11.4</v>
      </c>
      <c r="H50" s="26">
        <v>0</v>
      </c>
      <c r="I50" s="70">
        <f t="shared" si="1"/>
        <v>4.0000000000000924E-2</v>
      </c>
    </row>
    <row r="51" spans="1:9">
      <c r="A51" s="21" t="s">
        <v>36</v>
      </c>
      <c r="B51" s="21"/>
      <c r="C51" s="31">
        <v>24.58</v>
      </c>
      <c r="D51" s="27">
        <v>17.04</v>
      </c>
      <c r="E51" s="42">
        <f t="shared" si="2"/>
        <v>17.100000000000001</v>
      </c>
      <c r="F51" s="43">
        <f t="shared" si="3"/>
        <v>0.57000000000000006</v>
      </c>
      <c r="G51" s="44">
        <f t="shared" si="0"/>
        <v>17.100000000000001</v>
      </c>
      <c r="H51" s="26">
        <v>0</v>
      </c>
      <c r="I51" s="70">
        <f t="shared" si="1"/>
        <v>6.0000000000002274E-2</v>
      </c>
    </row>
    <row r="52" spans="1:9">
      <c r="A52" s="21" t="s">
        <v>37</v>
      </c>
      <c r="B52" s="21"/>
      <c r="C52" s="31">
        <v>36.880000000000003</v>
      </c>
      <c r="D52" s="27">
        <v>25.56</v>
      </c>
      <c r="E52" s="42">
        <f t="shared" si="2"/>
        <v>25.8</v>
      </c>
      <c r="F52" s="43">
        <f t="shared" si="3"/>
        <v>0.86</v>
      </c>
      <c r="G52" s="44">
        <f t="shared" si="0"/>
        <v>25.8</v>
      </c>
      <c r="H52" s="26">
        <v>0</v>
      </c>
      <c r="I52" s="70">
        <f t="shared" si="1"/>
        <v>0.24000000000000199</v>
      </c>
    </row>
    <row r="53" spans="1:9">
      <c r="A53" s="21" t="s">
        <v>38</v>
      </c>
      <c r="B53" s="21"/>
      <c r="C53" s="31">
        <v>49.17</v>
      </c>
      <c r="D53" s="27">
        <v>34.090000000000003</v>
      </c>
      <c r="E53" s="42">
        <f t="shared" si="2"/>
        <v>34.200000000000003</v>
      </c>
      <c r="F53" s="43">
        <f t="shared" si="3"/>
        <v>1.1400000000000001</v>
      </c>
      <c r="G53" s="44">
        <f t="shared" si="0"/>
        <v>34.200000000000003</v>
      </c>
      <c r="H53" s="26">
        <v>0</v>
      </c>
      <c r="I53" s="70">
        <f t="shared" si="1"/>
        <v>0.10999999999999943</v>
      </c>
    </row>
    <row r="54" spans="1:9">
      <c r="A54" s="21" t="s">
        <v>39</v>
      </c>
      <c r="B54" s="21"/>
      <c r="C54" s="22">
        <v>69.41</v>
      </c>
      <c r="D54" s="23">
        <v>33.049999999999997</v>
      </c>
      <c r="E54" s="42">
        <f t="shared" si="2"/>
        <v>33.300000000000004</v>
      </c>
      <c r="F54" s="43">
        <f t="shared" si="3"/>
        <v>1.1100000000000001</v>
      </c>
      <c r="G54" s="44">
        <f t="shared" si="0"/>
        <v>33.300000000000004</v>
      </c>
      <c r="H54" s="26">
        <v>0</v>
      </c>
      <c r="I54" s="70">
        <f t="shared" si="1"/>
        <v>0.25000000000000711</v>
      </c>
    </row>
    <row r="55" spans="1:9">
      <c r="A55" s="21" t="s">
        <v>40</v>
      </c>
      <c r="B55" s="21"/>
      <c r="C55" s="22"/>
      <c r="D55" s="23">
        <v>49.58</v>
      </c>
      <c r="E55" s="42">
        <f t="shared" si="2"/>
        <v>49.800000000000004</v>
      </c>
      <c r="F55" s="43">
        <f t="shared" si="3"/>
        <v>1.6600000000000001</v>
      </c>
      <c r="G55" s="44">
        <f t="shared" si="0"/>
        <v>49.800000000000004</v>
      </c>
      <c r="H55" s="26">
        <v>0</v>
      </c>
      <c r="I55" s="70">
        <f t="shared" si="1"/>
        <v>0.22000000000000597</v>
      </c>
    </row>
    <row r="56" spans="1:9">
      <c r="A56" s="21" t="s">
        <v>41</v>
      </c>
      <c r="B56" s="21"/>
      <c r="C56" s="22">
        <v>173.53</v>
      </c>
      <c r="D56" s="27">
        <v>33.049999999999997</v>
      </c>
      <c r="E56" s="42">
        <f t="shared" si="2"/>
        <v>33.300000000000004</v>
      </c>
      <c r="F56" s="43">
        <f t="shared" si="3"/>
        <v>1.1100000000000001</v>
      </c>
      <c r="G56" s="44">
        <f t="shared" si="0"/>
        <v>33.300000000000004</v>
      </c>
      <c r="H56" s="26">
        <v>0</v>
      </c>
      <c r="I56" s="70">
        <f t="shared" si="1"/>
        <v>0.25000000000000711</v>
      </c>
    </row>
    <row r="57" spans="1:9">
      <c r="A57" s="21" t="s">
        <v>42</v>
      </c>
      <c r="B57" s="21"/>
      <c r="C57" s="22"/>
      <c r="D57" s="27">
        <v>49.58</v>
      </c>
      <c r="E57" s="42">
        <f t="shared" si="2"/>
        <v>49.800000000000004</v>
      </c>
      <c r="F57" s="43">
        <f t="shared" si="3"/>
        <v>1.6600000000000001</v>
      </c>
      <c r="G57" s="44">
        <f t="shared" si="0"/>
        <v>49.800000000000004</v>
      </c>
      <c r="H57" s="26">
        <v>0</v>
      </c>
      <c r="I57" s="70">
        <f t="shared" si="1"/>
        <v>0.22000000000000597</v>
      </c>
    </row>
    <row r="58" spans="1:9">
      <c r="A58" s="21" t="s">
        <v>43</v>
      </c>
      <c r="B58" s="21"/>
      <c r="C58" s="22">
        <v>34.71</v>
      </c>
      <c r="D58" s="23">
        <f>D54/2</f>
        <v>16.524999999999999</v>
      </c>
      <c r="E58" s="42">
        <f t="shared" si="2"/>
        <v>16.8</v>
      </c>
      <c r="F58" s="43">
        <f t="shared" si="3"/>
        <v>0.56000000000000005</v>
      </c>
      <c r="G58" s="44">
        <f t="shared" si="0"/>
        <v>16.8</v>
      </c>
      <c r="H58" s="26">
        <v>0</v>
      </c>
      <c r="I58" s="70">
        <f t="shared" si="1"/>
        <v>0.27500000000000213</v>
      </c>
    </row>
    <row r="59" spans="1:9">
      <c r="A59" s="21" t="s">
        <v>44</v>
      </c>
      <c r="B59" s="21"/>
      <c r="C59" s="22"/>
      <c r="D59" s="23">
        <f>D55/2</f>
        <v>24.79</v>
      </c>
      <c r="E59" s="42">
        <f t="shared" si="2"/>
        <v>24.900000000000002</v>
      </c>
      <c r="F59" s="43">
        <f t="shared" si="3"/>
        <v>0.83000000000000007</v>
      </c>
      <c r="G59" s="44">
        <f t="shared" si="0"/>
        <v>24.900000000000002</v>
      </c>
      <c r="H59" s="26">
        <v>0</v>
      </c>
      <c r="I59" s="70">
        <f t="shared" si="1"/>
        <v>0.11000000000000298</v>
      </c>
    </row>
    <row r="60" spans="1:9">
      <c r="A60" s="21" t="s">
        <v>45</v>
      </c>
      <c r="B60" s="21"/>
      <c r="C60" s="22">
        <v>86.77</v>
      </c>
      <c r="D60" s="27">
        <f>D56/2</f>
        <v>16.524999999999999</v>
      </c>
      <c r="E60" s="42">
        <f t="shared" si="2"/>
        <v>16.8</v>
      </c>
      <c r="F60" s="43">
        <f t="shared" si="3"/>
        <v>0.56000000000000005</v>
      </c>
      <c r="G60" s="44">
        <f t="shared" si="0"/>
        <v>16.8</v>
      </c>
      <c r="H60" s="26">
        <v>0</v>
      </c>
      <c r="I60" s="70">
        <f t="shared" si="1"/>
        <v>0.27500000000000213</v>
      </c>
    </row>
    <row r="61" spans="1:9">
      <c r="A61" s="21" t="s">
        <v>46</v>
      </c>
      <c r="B61" s="21"/>
      <c r="C61" s="22"/>
      <c r="D61" s="23">
        <f>D57/2</f>
        <v>24.79</v>
      </c>
      <c r="E61" s="42">
        <f t="shared" si="2"/>
        <v>24.900000000000002</v>
      </c>
      <c r="F61" s="43">
        <f t="shared" si="3"/>
        <v>0.83000000000000007</v>
      </c>
      <c r="G61" s="44">
        <f t="shared" si="0"/>
        <v>24.900000000000002</v>
      </c>
      <c r="H61" s="26">
        <v>0</v>
      </c>
      <c r="I61" s="70">
        <f t="shared" si="1"/>
        <v>0.11000000000000298</v>
      </c>
    </row>
    <row r="62" spans="1:9">
      <c r="A62" s="21" t="s">
        <v>47</v>
      </c>
      <c r="B62" s="37">
        <v>1</v>
      </c>
      <c r="C62" s="22">
        <v>4.34</v>
      </c>
      <c r="D62" s="23">
        <v>2.0699999999999998</v>
      </c>
      <c r="E62" s="42">
        <f>$G$10*F62</f>
        <v>2.0700000000000003</v>
      </c>
      <c r="F62" s="43">
        <f>CEILING((D62/$G$10)/B62,0.01)</f>
        <v>3.45</v>
      </c>
      <c r="G62" s="44">
        <f t="shared" si="0"/>
        <v>2.0700000000000003</v>
      </c>
      <c r="H62" s="26">
        <v>0</v>
      </c>
      <c r="I62" s="70">
        <f t="shared" si="1"/>
        <v>0</v>
      </c>
    </row>
    <row r="63" spans="1:9">
      <c r="A63" s="21" t="s">
        <v>48</v>
      </c>
      <c r="B63" s="37">
        <v>1</v>
      </c>
      <c r="C63" s="22">
        <v>10.85</v>
      </c>
      <c r="D63" s="23">
        <v>2.0699999999999998</v>
      </c>
      <c r="E63" s="42">
        <f>$C$10*F63</f>
        <v>2.0700000000000003</v>
      </c>
      <c r="F63" s="43">
        <f>CEILING((D63/$C$10)/B63,0.01)</f>
        <v>3.45</v>
      </c>
      <c r="G63" s="44">
        <f t="shared" si="0"/>
        <v>2.0700000000000003</v>
      </c>
      <c r="H63" s="26">
        <v>0</v>
      </c>
      <c r="I63" s="70">
        <f t="shared" si="1"/>
        <v>0</v>
      </c>
    </row>
    <row r="64" spans="1:9">
      <c r="A64" s="21" t="s">
        <v>49</v>
      </c>
      <c r="B64" s="37">
        <v>1</v>
      </c>
      <c r="C64" s="22">
        <v>104.12</v>
      </c>
      <c r="D64" s="23">
        <v>49.58</v>
      </c>
      <c r="E64" s="42">
        <f>$G$10*F64</f>
        <v>49.58400000000001</v>
      </c>
      <c r="F64" s="43">
        <f>CEILING((D64/$G$10)/B64,0.01)</f>
        <v>82.64</v>
      </c>
      <c r="G64" s="44">
        <f t="shared" si="0"/>
        <v>49.58400000000001</v>
      </c>
      <c r="H64" s="26">
        <v>0</v>
      </c>
      <c r="I64" s="70">
        <f t="shared" si="1"/>
        <v>4.000000000011994E-3</v>
      </c>
    </row>
    <row r="65" spans="1:9">
      <c r="A65" s="21" t="s">
        <v>50</v>
      </c>
      <c r="B65" s="37">
        <v>1</v>
      </c>
      <c r="C65" s="22">
        <v>52.06</v>
      </c>
      <c r="D65" s="23">
        <v>24.79</v>
      </c>
      <c r="E65" s="42">
        <f>$G$10*F65</f>
        <v>24.792000000000005</v>
      </c>
      <c r="F65" s="43">
        <f>CEILING((D65/$G$10)/B65,0.01)</f>
        <v>41.32</v>
      </c>
      <c r="G65" s="44">
        <f t="shared" si="0"/>
        <v>24.792000000000005</v>
      </c>
      <c r="H65" s="26">
        <v>0</v>
      </c>
      <c r="I65" s="70">
        <f t="shared" si="1"/>
        <v>2.000000000005997E-3</v>
      </c>
    </row>
    <row r="66" spans="1:9" ht="15" customHeight="1">
      <c r="A66" s="95" t="s">
        <v>51</v>
      </c>
      <c r="B66" s="95"/>
      <c r="C66" s="95"/>
      <c r="D66" s="95"/>
      <c r="E66" s="42"/>
      <c r="F66" s="43"/>
      <c r="G66" s="44"/>
      <c r="H66" s="26"/>
      <c r="I66" s="70"/>
    </row>
    <row r="67" spans="1:9" ht="15">
      <c r="A67" s="21" t="s">
        <v>52</v>
      </c>
      <c r="B67" s="39">
        <v>1</v>
      </c>
      <c r="C67" s="40"/>
      <c r="D67" s="41">
        <v>1.19</v>
      </c>
      <c r="E67" s="42">
        <f t="shared" ref="E67:E74" si="4">$G$10*F67</f>
        <v>1.1940000000000002</v>
      </c>
      <c r="F67" s="43">
        <f t="shared" ref="F67:F74" si="5">CEILING((D67/$G$10)/B67,0.01)</f>
        <v>1.99</v>
      </c>
      <c r="G67" s="44">
        <f t="shared" ref="G67:G74" si="6">E67+(E67*H66)</f>
        <v>1.1940000000000002</v>
      </c>
      <c r="H67" s="45">
        <v>0</v>
      </c>
      <c r="I67" s="70">
        <f t="shared" ref="I67:I74" si="7">G67-D67</f>
        <v>4.0000000000002256E-3</v>
      </c>
    </row>
    <row r="68" spans="1:9" ht="15">
      <c r="A68" s="21" t="s">
        <v>53</v>
      </c>
      <c r="B68" s="39">
        <v>1</v>
      </c>
      <c r="C68" s="40"/>
      <c r="D68" s="41">
        <v>1.19</v>
      </c>
      <c r="E68" s="42">
        <f t="shared" si="4"/>
        <v>1.1940000000000002</v>
      </c>
      <c r="F68" s="43">
        <f t="shared" si="5"/>
        <v>1.99</v>
      </c>
      <c r="G68" s="44">
        <f t="shared" si="6"/>
        <v>1.1940000000000002</v>
      </c>
      <c r="H68" s="45">
        <v>0</v>
      </c>
      <c r="I68" s="70">
        <f t="shared" si="7"/>
        <v>4.0000000000002256E-3</v>
      </c>
    </row>
    <row r="69" spans="1:9" ht="15">
      <c r="A69" s="21" t="s">
        <v>54</v>
      </c>
      <c r="B69" s="39">
        <v>1</v>
      </c>
      <c r="C69" s="40"/>
      <c r="D69" s="41">
        <v>0.31</v>
      </c>
      <c r="E69" s="42">
        <f t="shared" si="4"/>
        <v>0.31200000000000006</v>
      </c>
      <c r="F69" s="43">
        <f t="shared" si="5"/>
        <v>0.52</v>
      </c>
      <c r="G69" s="44">
        <f t="shared" si="6"/>
        <v>0.31200000000000006</v>
      </c>
      <c r="H69" s="45">
        <v>0</v>
      </c>
      <c r="I69" s="70">
        <f t="shared" si="7"/>
        <v>2.0000000000000573E-3</v>
      </c>
    </row>
    <row r="70" spans="1:9" ht="15">
      <c r="A70" s="21" t="s">
        <v>55</v>
      </c>
      <c r="B70" s="39">
        <v>1</v>
      </c>
      <c r="C70" s="40"/>
      <c r="D70" s="41">
        <v>0.31</v>
      </c>
      <c r="E70" s="42">
        <f t="shared" si="4"/>
        <v>0.31200000000000006</v>
      </c>
      <c r="F70" s="43">
        <f t="shared" si="5"/>
        <v>0.52</v>
      </c>
      <c r="G70" s="44">
        <f t="shared" si="6"/>
        <v>0.31200000000000006</v>
      </c>
      <c r="H70" s="45">
        <v>0</v>
      </c>
      <c r="I70" s="70">
        <f t="shared" si="7"/>
        <v>2.0000000000000573E-3</v>
      </c>
    </row>
    <row r="71" spans="1:9" ht="15">
      <c r="A71" s="21" t="s">
        <v>56</v>
      </c>
      <c r="B71" s="39">
        <v>1</v>
      </c>
      <c r="C71" s="40"/>
      <c r="D71" s="41">
        <v>1.55</v>
      </c>
      <c r="E71" s="42">
        <f t="shared" si="4"/>
        <v>1.554</v>
      </c>
      <c r="F71" s="43">
        <f t="shared" si="5"/>
        <v>2.59</v>
      </c>
      <c r="G71" s="44">
        <f t="shared" si="6"/>
        <v>1.554</v>
      </c>
      <c r="H71" s="45">
        <v>0</v>
      </c>
      <c r="I71" s="70">
        <f t="shared" si="7"/>
        <v>4.0000000000000036E-3</v>
      </c>
    </row>
    <row r="72" spans="1:9" ht="15">
      <c r="A72" s="21" t="s">
        <v>57</v>
      </c>
      <c r="B72" s="39">
        <v>1</v>
      </c>
      <c r="C72" s="40"/>
      <c r="D72" s="41">
        <v>1.55</v>
      </c>
      <c r="E72" s="42">
        <f t="shared" si="4"/>
        <v>1.554</v>
      </c>
      <c r="F72" s="43">
        <f t="shared" si="5"/>
        <v>2.59</v>
      </c>
      <c r="G72" s="44">
        <f t="shared" si="6"/>
        <v>1.554</v>
      </c>
      <c r="H72" s="45">
        <v>0</v>
      </c>
      <c r="I72" s="70">
        <f t="shared" si="7"/>
        <v>4.0000000000000036E-3</v>
      </c>
    </row>
    <row r="73" spans="1:9" ht="15">
      <c r="A73" s="21" t="s">
        <v>58</v>
      </c>
      <c r="B73" s="39">
        <v>1</v>
      </c>
      <c r="C73" s="40"/>
      <c r="D73" s="41">
        <v>0.46</v>
      </c>
      <c r="E73" s="42">
        <f t="shared" si="4"/>
        <v>0.46200000000000008</v>
      </c>
      <c r="F73" s="43">
        <f t="shared" si="5"/>
        <v>0.77</v>
      </c>
      <c r="G73" s="44">
        <f t="shared" si="6"/>
        <v>0.46200000000000008</v>
      </c>
      <c r="H73" s="45">
        <v>0</v>
      </c>
      <c r="I73" s="70">
        <f t="shared" si="7"/>
        <v>2.0000000000000573E-3</v>
      </c>
    </row>
    <row r="74" spans="1:9" ht="15">
      <c r="A74" s="21" t="s">
        <v>59</v>
      </c>
      <c r="B74" s="39">
        <v>1</v>
      </c>
      <c r="C74" s="40"/>
      <c r="D74" s="41">
        <v>0.46</v>
      </c>
      <c r="E74" s="42">
        <f t="shared" si="4"/>
        <v>0.46200000000000008</v>
      </c>
      <c r="F74" s="43">
        <f t="shared" si="5"/>
        <v>0.77</v>
      </c>
      <c r="G74" s="44">
        <f t="shared" si="6"/>
        <v>0.46200000000000008</v>
      </c>
      <c r="H74" s="45">
        <v>0</v>
      </c>
      <c r="I74" s="70">
        <f t="shared" si="7"/>
        <v>2.0000000000000573E-3</v>
      </c>
    </row>
    <row r="75" spans="1:9" ht="14.25" customHeight="1">
      <c r="A75" s="46"/>
      <c r="B75" s="38"/>
      <c r="C75" s="38"/>
      <c r="D75" s="38"/>
      <c r="E75" s="42"/>
      <c r="F75" s="43"/>
      <c r="G75" s="44"/>
      <c r="H75" s="26"/>
      <c r="I75" s="70"/>
    </row>
    <row r="76" spans="1:9" hidden="1">
      <c r="A76" s="47" t="s">
        <v>60</v>
      </c>
      <c r="B76" s="48">
        <v>30</v>
      </c>
      <c r="C76" s="49">
        <v>2.0099999999999998</v>
      </c>
      <c r="D76" s="50">
        <v>1.1400000000000001</v>
      </c>
      <c r="E76" s="42">
        <f>B76*F76*G10</f>
        <v>1.2600000000000002</v>
      </c>
      <c r="F76" s="43">
        <f>CEILING((D76/$G$10)/B76,0.01)</f>
        <v>7.0000000000000007E-2</v>
      </c>
      <c r="G76" s="44">
        <f>E76+(E76*H74)</f>
        <v>1.2600000000000002</v>
      </c>
      <c r="H76" s="26">
        <v>0</v>
      </c>
      <c r="I76" s="70">
        <f>G76-D76</f>
        <v>0.12000000000000011</v>
      </c>
    </row>
    <row r="77" spans="1:9">
      <c r="A77" s="47" t="s">
        <v>61</v>
      </c>
      <c r="B77" s="48">
        <v>30</v>
      </c>
      <c r="C77" s="49">
        <v>5.27</v>
      </c>
      <c r="D77" s="50">
        <v>1.1400000000000001</v>
      </c>
      <c r="E77" s="42">
        <f>B77*F77*C10</f>
        <v>1.2600000000000002</v>
      </c>
      <c r="F77" s="43">
        <f>CEILING((D77/$C$10)/B77,0.01)</f>
        <v>7.0000000000000007E-2</v>
      </c>
      <c r="G77" s="44">
        <f>E77+(E77*H76)</f>
        <v>1.2600000000000002</v>
      </c>
      <c r="H77" s="26">
        <v>0</v>
      </c>
      <c r="I77" s="70">
        <f>G77-D77</f>
        <v>0.12000000000000011</v>
      </c>
    </row>
  </sheetData>
  <sheetProtection selectLockedCells="1" selectUnlockedCells="1"/>
  <mergeCells count="10">
    <mergeCell ref="A1:E1"/>
    <mergeCell ref="K44:P45"/>
    <mergeCell ref="A2:G3"/>
    <mergeCell ref="C4:D4"/>
    <mergeCell ref="A66:D66"/>
    <mergeCell ref="A15:D15"/>
    <mergeCell ref="A20:D20"/>
    <mergeCell ref="A25:D25"/>
    <mergeCell ref="A30:D30"/>
    <mergeCell ref="A35:D35"/>
  </mergeCells>
  <pageMargins left="0.7" right="0.7" top="0.50624999999999998" bottom="0.5465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defaultColWidth="7.25" defaultRowHeight="14.25" customHeight="1"/>
  <cols>
    <col min="1" max="1" width="39.5" style="1" customWidth="1"/>
    <col min="2" max="2" width="17.75" style="1" customWidth="1"/>
    <col min="3" max="3" width="15.125" style="1" customWidth="1"/>
    <col min="4" max="16384" width="7.25" style="1"/>
  </cols>
  <sheetData>
    <row r="1" spans="1:3" ht="36.75" customHeight="1">
      <c r="A1" s="51" t="s">
        <v>62</v>
      </c>
      <c r="B1" s="52" t="s">
        <v>63</v>
      </c>
      <c r="C1" s="53" t="s">
        <v>64</v>
      </c>
    </row>
    <row r="2" spans="1:3" ht="15" customHeight="1">
      <c r="A2" s="99" t="s">
        <v>65</v>
      </c>
      <c r="B2" s="99"/>
      <c r="C2" s="99"/>
    </row>
    <row r="3" spans="1:3" ht="14.25" customHeight="1">
      <c r="A3" s="54" t="s">
        <v>66</v>
      </c>
      <c r="B3" s="55">
        <v>-21.07</v>
      </c>
      <c r="C3" s="56">
        <v>-21.07</v>
      </c>
    </row>
    <row r="4" spans="1:3" ht="14.25" customHeight="1">
      <c r="A4" s="54" t="s">
        <v>67</v>
      </c>
      <c r="B4" s="57">
        <v>25.46</v>
      </c>
      <c r="C4" s="58">
        <v>24.58</v>
      </c>
    </row>
    <row r="5" spans="1:3" ht="14.25" customHeight="1">
      <c r="A5" s="54" t="s">
        <v>68</v>
      </c>
      <c r="B5" s="57">
        <v>38.19</v>
      </c>
      <c r="C5" s="58">
        <v>36.880000000000003</v>
      </c>
    </row>
    <row r="6" spans="1:3" ht="14.25" customHeight="1">
      <c r="A6" s="54" t="s">
        <v>69</v>
      </c>
      <c r="B6" s="57">
        <v>50.92</v>
      </c>
      <c r="C6" s="58">
        <v>49.17</v>
      </c>
    </row>
    <row r="7" spans="1:3" ht="15" customHeight="1">
      <c r="A7" s="99" t="s">
        <v>70</v>
      </c>
      <c r="B7" s="99"/>
      <c r="C7" s="99"/>
    </row>
    <row r="8" spans="1:3" ht="14.25" customHeight="1">
      <c r="A8" s="54" t="s">
        <v>66</v>
      </c>
      <c r="B8" s="55">
        <v>-42.14</v>
      </c>
      <c r="C8" s="56">
        <v>-42.14</v>
      </c>
    </row>
    <row r="9" spans="1:3" ht="14.25" customHeight="1">
      <c r="A9" s="54" t="s">
        <v>67</v>
      </c>
      <c r="B9" s="57">
        <v>50.92</v>
      </c>
      <c r="C9" s="58">
        <v>49.17</v>
      </c>
    </row>
    <row r="10" spans="1:3" ht="14.25" customHeight="1">
      <c r="A10" s="54" t="s">
        <v>71</v>
      </c>
      <c r="B10" s="57">
        <v>63.65</v>
      </c>
      <c r="C10" s="58">
        <v>61.46</v>
      </c>
    </row>
    <row r="11" spans="1:3" ht="14.25" customHeight="1">
      <c r="A11" s="54" t="s">
        <v>69</v>
      </c>
      <c r="B11" s="57">
        <v>76.38</v>
      </c>
      <c r="C11" s="58">
        <v>73.75</v>
      </c>
    </row>
    <row r="12" spans="1:3" ht="15" customHeight="1">
      <c r="A12" s="100" t="s">
        <v>72</v>
      </c>
      <c r="B12" s="100"/>
      <c r="C12" s="100"/>
    </row>
    <row r="13" spans="1:3" ht="14.25" customHeight="1">
      <c r="A13" s="54" t="s">
        <v>66</v>
      </c>
      <c r="B13" s="55">
        <v>-52.68</v>
      </c>
      <c r="C13" s="56">
        <v>-52.68</v>
      </c>
    </row>
    <row r="14" spans="1:3" ht="14.25" customHeight="1">
      <c r="A14" s="54" t="s">
        <v>73</v>
      </c>
      <c r="B14" s="57">
        <v>63.65</v>
      </c>
      <c r="C14" s="58">
        <v>61.46</v>
      </c>
    </row>
    <row r="15" spans="1:3" ht="14.25" customHeight="1">
      <c r="A15" s="59" t="s">
        <v>74</v>
      </c>
      <c r="B15" s="57">
        <v>76.38</v>
      </c>
      <c r="C15" s="58">
        <v>73.75</v>
      </c>
    </row>
    <row r="16" spans="1:3" ht="14.25" customHeight="1">
      <c r="A16" s="59" t="s">
        <v>75</v>
      </c>
      <c r="B16" s="57">
        <v>89.11</v>
      </c>
      <c r="C16" s="58">
        <v>86.04</v>
      </c>
    </row>
    <row r="17" spans="1:3" ht="15" customHeight="1">
      <c r="A17" s="100" t="s">
        <v>76</v>
      </c>
      <c r="B17" s="100"/>
      <c r="C17" s="100"/>
    </row>
    <row r="18" spans="1:3" ht="14.25" customHeight="1">
      <c r="A18" s="54" t="s">
        <v>77</v>
      </c>
      <c r="B18" s="55">
        <v>-73.75</v>
      </c>
      <c r="C18" s="56">
        <v>-73.75</v>
      </c>
    </row>
    <row r="19" spans="1:3" ht="14.25" customHeight="1">
      <c r="A19" s="54" t="s">
        <v>78</v>
      </c>
      <c r="B19" s="57">
        <v>89.11</v>
      </c>
      <c r="C19" s="58">
        <v>86.04</v>
      </c>
    </row>
    <row r="20" spans="1:3" ht="14.25" customHeight="1">
      <c r="A20" s="54" t="s">
        <v>79</v>
      </c>
      <c r="B20" s="57">
        <v>101.85</v>
      </c>
      <c r="C20" s="58">
        <v>98.33</v>
      </c>
    </row>
    <row r="21" spans="1:3" ht="14.25" customHeight="1">
      <c r="A21" s="54" t="s">
        <v>80</v>
      </c>
      <c r="B21" s="57">
        <v>114.58</v>
      </c>
      <c r="C21" s="58">
        <v>110.63</v>
      </c>
    </row>
    <row r="22" spans="1:3" ht="15" customHeight="1">
      <c r="A22" s="101" t="s">
        <v>81</v>
      </c>
      <c r="B22" s="101"/>
      <c r="C22" s="101"/>
    </row>
    <row r="23" spans="1:3" ht="14.25" customHeight="1">
      <c r="A23" s="54" t="s">
        <v>82</v>
      </c>
      <c r="B23" s="55">
        <v>-4.34</v>
      </c>
      <c r="C23" s="56">
        <v>-4.34</v>
      </c>
    </row>
    <row r="24" spans="1:3" ht="14.25" customHeight="1">
      <c r="A24" s="54" t="s">
        <v>83</v>
      </c>
      <c r="B24" s="55">
        <v>-13.01</v>
      </c>
      <c r="C24" s="56">
        <v>-13.01</v>
      </c>
    </row>
    <row r="25" spans="1:3" ht="14.25" customHeight="1">
      <c r="A25" s="54" t="s">
        <v>84</v>
      </c>
      <c r="B25" s="57">
        <v>25.46</v>
      </c>
      <c r="C25" s="58">
        <v>24.58</v>
      </c>
    </row>
    <row r="26" spans="1:3" ht="14.25" customHeight="1">
      <c r="A26" s="54" t="s">
        <v>85</v>
      </c>
      <c r="B26" s="57">
        <v>63.65</v>
      </c>
      <c r="C26" s="58">
        <v>61.46</v>
      </c>
    </row>
    <row r="27" spans="1:3" ht="14.25" customHeight="1">
      <c r="A27" s="54" t="s">
        <v>86</v>
      </c>
      <c r="B27" s="55">
        <v>-59.5</v>
      </c>
      <c r="C27" s="56">
        <v>-59.5</v>
      </c>
    </row>
    <row r="28" spans="1:3" ht="14.25" customHeight="1">
      <c r="A28" s="54" t="s">
        <v>87</v>
      </c>
      <c r="B28" s="55">
        <v>-89.24</v>
      </c>
      <c r="C28" s="56">
        <v>-89.24</v>
      </c>
    </row>
    <row r="29" spans="1:3" ht="14.25" customHeight="1">
      <c r="A29" s="54" t="s">
        <v>88</v>
      </c>
      <c r="B29" s="55">
        <v>-29.75</v>
      </c>
      <c r="C29" s="56">
        <v>-29.75</v>
      </c>
    </row>
    <row r="30" spans="1:3" ht="14.25" customHeight="1">
      <c r="A30" s="54" t="s">
        <v>89</v>
      </c>
      <c r="B30" s="55">
        <v>-59.5</v>
      </c>
      <c r="C30" s="56">
        <v>-59.5</v>
      </c>
    </row>
    <row r="31" spans="1:3" ht="14.25" customHeight="1">
      <c r="A31" s="59" t="s">
        <v>90</v>
      </c>
      <c r="B31" s="55">
        <v>-89.24</v>
      </c>
      <c r="C31" s="56">
        <v>-89.24</v>
      </c>
    </row>
    <row r="32" spans="1:3" ht="14.25" customHeight="1">
      <c r="A32" s="59" t="s">
        <v>91</v>
      </c>
      <c r="B32" s="55">
        <v>-21.07</v>
      </c>
      <c r="C32" s="56">
        <v>-21.07</v>
      </c>
    </row>
    <row r="33" spans="1:3" ht="14.25" customHeight="1">
      <c r="A33" s="54" t="s">
        <v>35</v>
      </c>
      <c r="B33" s="55">
        <v>-21.07</v>
      </c>
      <c r="C33" s="56">
        <v>-21.07</v>
      </c>
    </row>
    <row r="34" spans="1:3" ht="14.25" customHeight="1">
      <c r="A34" s="54" t="s">
        <v>36</v>
      </c>
      <c r="B34" s="57">
        <v>25.46</v>
      </c>
      <c r="C34" s="58">
        <v>24.58</v>
      </c>
    </row>
    <row r="35" spans="1:3" ht="14.25" customHeight="1">
      <c r="A35" s="54" t="s">
        <v>37</v>
      </c>
      <c r="B35" s="57">
        <v>38.19</v>
      </c>
      <c r="C35" s="58">
        <v>36.880000000000003</v>
      </c>
    </row>
    <row r="36" spans="1:3" ht="14.25" customHeight="1">
      <c r="A36" s="54" t="s">
        <v>38</v>
      </c>
      <c r="B36" s="57">
        <v>50.92</v>
      </c>
      <c r="C36" s="58">
        <v>49.17</v>
      </c>
    </row>
    <row r="37" spans="1:3" ht="14.25" customHeight="1">
      <c r="A37" s="54" t="s">
        <v>92</v>
      </c>
      <c r="B37" s="55">
        <v>-69.41</v>
      </c>
      <c r="C37" s="56">
        <v>-69.41</v>
      </c>
    </row>
    <row r="38" spans="1:3" ht="14.25" customHeight="1">
      <c r="A38" s="54" t="s">
        <v>93</v>
      </c>
      <c r="B38" s="55">
        <v>-173.53</v>
      </c>
      <c r="C38" s="56">
        <v>-173.53</v>
      </c>
    </row>
    <row r="39" spans="1:3" ht="14.25" customHeight="1">
      <c r="A39" s="54" t="s">
        <v>94</v>
      </c>
      <c r="B39" s="55">
        <v>-34.71</v>
      </c>
      <c r="C39" s="56">
        <v>-34.71</v>
      </c>
    </row>
    <row r="40" spans="1:3" ht="14.25" customHeight="1">
      <c r="A40" s="54" t="s">
        <v>95</v>
      </c>
      <c r="B40" s="55">
        <v>-86.77</v>
      </c>
      <c r="C40" s="56">
        <v>-86.77</v>
      </c>
    </row>
    <row r="41" spans="1:3" ht="14.25" customHeight="1">
      <c r="A41" s="54" t="s">
        <v>47</v>
      </c>
      <c r="B41" s="55">
        <v>-4.34</v>
      </c>
      <c r="C41" s="56">
        <v>-4.34</v>
      </c>
    </row>
    <row r="42" spans="1:3" ht="14.25" customHeight="1">
      <c r="A42" s="54" t="s">
        <v>48</v>
      </c>
      <c r="B42" s="55">
        <v>-10.85</v>
      </c>
      <c r="C42" s="56">
        <v>-10.85</v>
      </c>
    </row>
    <row r="43" spans="1:3" ht="14.25" customHeight="1">
      <c r="A43" s="59" t="s">
        <v>49</v>
      </c>
      <c r="B43" s="55">
        <v>-104.12</v>
      </c>
      <c r="C43" s="56">
        <v>-104.12</v>
      </c>
    </row>
    <row r="44" spans="1:3" ht="14.25" customHeight="1">
      <c r="A44" s="59" t="s">
        <v>50</v>
      </c>
      <c r="B44" s="55">
        <v>-52.06</v>
      </c>
      <c r="C44" s="56">
        <v>-52.06</v>
      </c>
    </row>
  </sheetData>
  <sheetProtection selectLockedCells="1" selectUnlockedCells="1"/>
  <mergeCells count="5">
    <mergeCell ref="A2:C2"/>
    <mergeCell ref="A7:C7"/>
    <mergeCell ref="A12:C12"/>
    <mergeCell ref="A17:C17"/>
    <mergeCell ref="A22:C22"/>
  </mergeCells>
  <pageMargins left="0.7" right="0.7" top="1.14375" bottom="1.143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7.25" defaultRowHeight="15.6" customHeight="1"/>
  <cols>
    <col min="1" max="1" width="34.875" style="1" customWidth="1"/>
    <col min="2" max="16384" width="7.25" style="1"/>
  </cols>
  <sheetData>
    <row r="1" spans="1:1" ht="15.6" customHeight="1">
      <c r="A1" s="60" t="s">
        <v>51</v>
      </c>
    </row>
  </sheetData>
  <sheetProtection selectLockedCells="1" selectUnlockedCells="1"/>
  <pageMargins left="0.7" right="0.7" top="1.14375" bottom="1.143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ColWidth="7.25" defaultRowHeight="14.25" customHeight="1"/>
  <cols>
    <col min="1" max="1" width="34.5" style="1" customWidth="1"/>
    <col min="2" max="2" width="22.375" style="1" customWidth="1"/>
    <col min="3" max="3" width="15.5" style="1" customWidth="1"/>
    <col min="4" max="16384" width="7.25" style="1"/>
  </cols>
  <sheetData>
    <row r="1" spans="1:3" ht="14.25" customHeight="1">
      <c r="A1" s="54" t="s">
        <v>52</v>
      </c>
      <c r="B1" s="55">
        <v>-1.61</v>
      </c>
      <c r="C1" s="61">
        <v>-1.61</v>
      </c>
    </row>
    <row r="2" spans="1:3" ht="14.25" customHeight="1">
      <c r="A2" s="54" t="s">
        <v>53</v>
      </c>
      <c r="B2" s="55">
        <v>-4.03</v>
      </c>
      <c r="C2" s="61">
        <v>-4.03</v>
      </c>
    </row>
    <row r="3" spans="1:3" ht="14.25" customHeight="1">
      <c r="A3" s="54" t="s">
        <v>54</v>
      </c>
      <c r="B3" s="55">
        <v>-0.48</v>
      </c>
      <c r="C3" s="61">
        <v>-0.48</v>
      </c>
    </row>
    <row r="4" spans="1:3" ht="14.25" customHeight="1">
      <c r="A4" s="54" t="s">
        <v>55</v>
      </c>
      <c r="B4" s="55">
        <v>-1.21</v>
      </c>
      <c r="C4" s="61">
        <v>-1.21</v>
      </c>
    </row>
    <row r="5" spans="1:3" ht="14.25" customHeight="1">
      <c r="A5" s="54" t="s">
        <v>56</v>
      </c>
      <c r="B5" s="57">
        <v>1.95</v>
      </c>
      <c r="C5" s="62">
        <v>1.88</v>
      </c>
    </row>
    <row r="6" spans="1:3" ht="14.25" customHeight="1">
      <c r="A6" s="54" t="s">
        <v>57</v>
      </c>
      <c r="B6" s="57">
        <v>4.87</v>
      </c>
      <c r="C6" s="62">
        <v>4.7</v>
      </c>
    </row>
    <row r="7" spans="1:3" ht="14.25" customHeight="1">
      <c r="A7" s="59" t="s">
        <v>58</v>
      </c>
      <c r="B7" s="57">
        <v>0.57999999999999996</v>
      </c>
      <c r="C7" s="62">
        <v>0.56000000000000005</v>
      </c>
    </row>
    <row r="8" spans="1:3" ht="14.25" customHeight="1">
      <c r="A8" s="59" t="s">
        <v>59</v>
      </c>
      <c r="B8" s="57">
        <v>1.46</v>
      </c>
      <c r="C8" s="62">
        <v>1.41</v>
      </c>
    </row>
  </sheetData>
  <sheetProtection selectLockedCells="1" selectUnlockedCells="1"/>
  <pageMargins left="0.7" right="0.7" top="1.14375" bottom="1.143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ColWidth="7.25" defaultRowHeight="14.25" customHeight="1"/>
  <cols>
    <col min="1" max="1" width="0.75" style="1" customWidth="1"/>
    <col min="2" max="2" width="72.75" style="1" customWidth="1"/>
    <col min="3" max="16384" width="7.25" style="1"/>
  </cols>
  <sheetData>
    <row r="1" spans="1:2" ht="17.100000000000001" customHeight="1">
      <c r="A1" s="63" t="s">
        <v>96</v>
      </c>
      <c r="B1" s="63"/>
    </row>
    <row r="2" spans="1:2" ht="14.25" customHeight="1">
      <c r="A2" s="64">
        <v>1</v>
      </c>
      <c r="B2" s="63"/>
    </row>
  </sheetData>
  <sheetProtection selectLockedCells="1" selectUnlockedCells="1"/>
  <pageMargins left="0.7" right="0.7" top="1.14375" bottom="1.143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E1" sqref="E1"/>
    </sheetView>
  </sheetViews>
  <sheetFormatPr defaultRowHeight="14.25"/>
  <cols>
    <col min="1" max="1" width="31.875" bestFit="1" customWidth="1"/>
    <col min="2" max="2" width="5.875" bestFit="1" customWidth="1"/>
    <col min="3" max="3" width="13.25" bestFit="1" customWidth="1"/>
    <col min="4" max="4" width="13.75" bestFit="1" customWidth="1"/>
  </cols>
  <sheetData>
    <row r="1" spans="1:4">
      <c r="A1" t="s">
        <v>100</v>
      </c>
      <c r="B1" t="s">
        <v>6</v>
      </c>
      <c r="C1" t="s">
        <v>8</v>
      </c>
      <c r="D1" t="s">
        <v>9</v>
      </c>
    </row>
    <row r="2" spans="1:4" ht="15">
      <c r="A2" s="102" t="s">
        <v>12</v>
      </c>
    </row>
    <row r="3" spans="1:4">
      <c r="A3" t="s">
        <v>13</v>
      </c>
      <c r="C3">
        <v>11.4</v>
      </c>
      <c r="D3">
        <v>0.38</v>
      </c>
    </row>
    <row r="4" spans="1:4">
      <c r="A4" t="s">
        <v>14</v>
      </c>
      <c r="C4">
        <v>17.100000000000001</v>
      </c>
      <c r="D4">
        <v>0.57000000000000006</v>
      </c>
    </row>
    <row r="5" spans="1:4">
      <c r="A5" t="s">
        <v>15</v>
      </c>
      <c r="C5">
        <v>25.8</v>
      </c>
      <c r="D5">
        <v>0.86</v>
      </c>
    </row>
    <row r="6" spans="1:4">
      <c r="A6" t="s">
        <v>16</v>
      </c>
      <c r="C6">
        <v>34.200000000000003</v>
      </c>
      <c r="D6">
        <v>1.1400000000000001</v>
      </c>
    </row>
    <row r="7" spans="1:4" ht="15">
      <c r="A7" s="102" t="s">
        <v>17</v>
      </c>
    </row>
    <row r="8" spans="1:4">
      <c r="A8" t="s">
        <v>13</v>
      </c>
      <c r="C8">
        <v>22.8</v>
      </c>
      <c r="D8">
        <v>1</v>
      </c>
    </row>
    <row r="9" spans="1:4">
      <c r="A9" t="s">
        <v>14</v>
      </c>
      <c r="C9">
        <v>34.200000000000003</v>
      </c>
      <c r="D9">
        <v>1</v>
      </c>
    </row>
    <row r="10" spans="1:4">
      <c r="A10" t="s">
        <v>15</v>
      </c>
      <c r="C10">
        <v>42.828000000000003</v>
      </c>
      <c r="D10">
        <v>0.66</v>
      </c>
    </row>
    <row r="11" spans="1:4">
      <c r="A11" t="s">
        <v>16</v>
      </c>
      <c r="C11">
        <v>51.300000000000004</v>
      </c>
      <c r="D11">
        <v>0.5</v>
      </c>
    </row>
    <row r="12" spans="1:4" ht="15">
      <c r="A12" s="102" t="s">
        <v>20</v>
      </c>
    </row>
    <row r="13" spans="1:4">
      <c r="A13" s="103" t="s">
        <v>21</v>
      </c>
      <c r="B13">
        <v>1</v>
      </c>
      <c r="C13">
        <v>2.0700000000000003</v>
      </c>
      <c r="D13">
        <v>3.45</v>
      </c>
    </row>
    <row r="14" spans="1:4">
      <c r="A14" s="103" t="s">
        <v>22</v>
      </c>
      <c r="B14">
        <v>1</v>
      </c>
      <c r="C14">
        <v>2.0700000000000003</v>
      </c>
      <c r="D14">
        <v>3.45</v>
      </c>
    </row>
    <row r="15" spans="1:4">
      <c r="A15" s="103" t="s">
        <v>23</v>
      </c>
      <c r="B15">
        <v>1</v>
      </c>
      <c r="C15">
        <v>6.2040000000000006</v>
      </c>
      <c r="D15">
        <v>10.34</v>
      </c>
    </row>
    <row r="16" spans="1:4">
      <c r="A16" s="103" t="s">
        <v>24</v>
      </c>
      <c r="B16">
        <v>1</v>
      </c>
      <c r="C16">
        <v>6.2040000000000006</v>
      </c>
      <c r="D16">
        <v>10.34</v>
      </c>
    </row>
    <row r="17" spans="1:4">
      <c r="A17" t="s">
        <v>25</v>
      </c>
      <c r="B17">
        <v>15</v>
      </c>
      <c r="C17">
        <v>11.430000000000001</v>
      </c>
      <c r="D17">
        <v>1.27</v>
      </c>
    </row>
    <row r="18" spans="1:4">
      <c r="A18" t="s">
        <v>26</v>
      </c>
      <c r="B18">
        <v>15</v>
      </c>
      <c r="C18">
        <v>17.100000000000005</v>
      </c>
      <c r="D18">
        <v>1.9000000000000001</v>
      </c>
    </row>
    <row r="19" spans="1:4">
      <c r="A19" t="s">
        <v>27</v>
      </c>
      <c r="B19">
        <v>15</v>
      </c>
      <c r="C19">
        <v>11.430000000000001</v>
      </c>
      <c r="D19">
        <v>1.27</v>
      </c>
    </row>
    <row r="20" spans="1:4">
      <c r="A20" t="s">
        <v>28</v>
      </c>
      <c r="B20">
        <v>15</v>
      </c>
      <c r="C20">
        <v>17.100000000000005</v>
      </c>
      <c r="D20">
        <v>1.9000000000000001</v>
      </c>
    </row>
    <row r="21" spans="1:4">
      <c r="A21" t="s">
        <v>29</v>
      </c>
      <c r="C21">
        <v>49.800000000000004</v>
      </c>
      <c r="D21">
        <v>1.6600000000000001</v>
      </c>
    </row>
    <row r="22" spans="1:4">
      <c r="A22" t="s">
        <v>30</v>
      </c>
      <c r="C22">
        <v>74.400000000000006</v>
      </c>
      <c r="D22">
        <v>2.48</v>
      </c>
    </row>
    <row r="23" spans="1:4">
      <c r="A23" t="s">
        <v>31</v>
      </c>
      <c r="C23">
        <v>24.900000000000002</v>
      </c>
      <c r="D23">
        <v>0.83000000000000007</v>
      </c>
    </row>
    <row r="24" spans="1:4">
      <c r="A24" t="s">
        <v>32</v>
      </c>
      <c r="C24">
        <v>49.800000000000004</v>
      </c>
      <c r="D24">
        <v>1.6600000000000001</v>
      </c>
    </row>
    <row r="25" spans="1:4">
      <c r="A25" t="s">
        <v>33</v>
      </c>
      <c r="C25">
        <v>74.400000000000006</v>
      </c>
      <c r="D25">
        <v>2.48</v>
      </c>
    </row>
    <row r="26" spans="1:4">
      <c r="A26" t="s">
        <v>34</v>
      </c>
      <c r="C26">
        <v>11.4</v>
      </c>
      <c r="D26">
        <v>0.38</v>
      </c>
    </row>
    <row r="27" spans="1:4">
      <c r="A27" t="s">
        <v>35</v>
      </c>
      <c r="C27">
        <v>11.4</v>
      </c>
      <c r="D27">
        <v>0.38</v>
      </c>
    </row>
    <row r="28" spans="1:4">
      <c r="A28" t="s">
        <v>36</v>
      </c>
      <c r="C28">
        <v>17.100000000000001</v>
      </c>
      <c r="D28">
        <v>0.57000000000000006</v>
      </c>
    </row>
    <row r="29" spans="1:4">
      <c r="A29" t="s">
        <v>37</v>
      </c>
      <c r="C29">
        <v>25.8</v>
      </c>
      <c r="D29">
        <v>0.86</v>
      </c>
    </row>
    <row r="30" spans="1:4">
      <c r="A30" t="s">
        <v>38</v>
      </c>
      <c r="C30">
        <v>34.200000000000003</v>
      </c>
      <c r="D30">
        <v>1.1400000000000001</v>
      </c>
    </row>
    <row r="31" spans="1:4">
      <c r="A31" t="s">
        <v>39</v>
      </c>
      <c r="C31">
        <v>33.300000000000004</v>
      </c>
      <c r="D31">
        <v>1.1100000000000001</v>
      </c>
    </row>
    <row r="32" spans="1:4">
      <c r="A32" t="s">
        <v>40</v>
      </c>
      <c r="C32">
        <v>49.800000000000004</v>
      </c>
      <c r="D32">
        <v>1.6600000000000001</v>
      </c>
    </row>
    <row r="33" spans="1:4">
      <c r="A33" t="s">
        <v>41</v>
      </c>
      <c r="C33">
        <v>33.300000000000004</v>
      </c>
      <c r="D33">
        <v>1.1100000000000001</v>
      </c>
    </row>
    <row r="34" spans="1:4">
      <c r="A34" t="s">
        <v>42</v>
      </c>
      <c r="C34">
        <v>49.800000000000004</v>
      </c>
      <c r="D34">
        <v>1.6600000000000001</v>
      </c>
    </row>
    <row r="35" spans="1:4">
      <c r="A35" t="s">
        <v>43</v>
      </c>
      <c r="C35">
        <v>16.8</v>
      </c>
      <c r="D35">
        <v>0.56000000000000005</v>
      </c>
    </row>
    <row r="36" spans="1:4">
      <c r="A36" t="s">
        <v>44</v>
      </c>
      <c r="C36">
        <v>24.900000000000002</v>
      </c>
      <c r="D36">
        <v>0.83000000000000007</v>
      </c>
    </row>
    <row r="37" spans="1:4">
      <c r="A37" t="s">
        <v>45</v>
      </c>
      <c r="C37">
        <v>16.8</v>
      </c>
      <c r="D37">
        <v>0.56000000000000005</v>
      </c>
    </row>
    <row r="38" spans="1:4">
      <c r="A38" t="s">
        <v>46</v>
      </c>
      <c r="C38">
        <v>24.900000000000002</v>
      </c>
      <c r="D38">
        <v>0.83000000000000007</v>
      </c>
    </row>
    <row r="39" spans="1:4">
      <c r="A39" t="s">
        <v>47</v>
      </c>
      <c r="B39">
        <v>1</v>
      </c>
      <c r="C39">
        <v>2.0700000000000003</v>
      </c>
      <c r="D39">
        <v>3.45</v>
      </c>
    </row>
    <row r="40" spans="1:4">
      <c r="A40" t="s">
        <v>48</v>
      </c>
      <c r="B40">
        <v>1</v>
      </c>
      <c r="C40">
        <v>2.0700000000000003</v>
      </c>
      <c r="D40">
        <v>3.45</v>
      </c>
    </row>
    <row r="41" spans="1:4">
      <c r="A41" t="s">
        <v>49</v>
      </c>
      <c r="B41">
        <v>1</v>
      </c>
      <c r="C41">
        <v>49.58400000000001</v>
      </c>
      <c r="D41">
        <v>82.64</v>
      </c>
    </row>
    <row r="42" spans="1:4">
      <c r="A42" t="s">
        <v>50</v>
      </c>
      <c r="B42">
        <v>1</v>
      </c>
      <c r="C42">
        <v>24.792000000000005</v>
      </c>
      <c r="D42">
        <v>41.32</v>
      </c>
    </row>
    <row r="43" spans="1:4" ht="15">
      <c r="A43" s="102" t="s">
        <v>51</v>
      </c>
    </row>
    <row r="44" spans="1:4">
      <c r="A44" t="s">
        <v>52</v>
      </c>
      <c r="B44">
        <v>1</v>
      </c>
      <c r="C44">
        <v>1.1940000000000002</v>
      </c>
      <c r="D44">
        <v>1.99</v>
      </c>
    </row>
    <row r="45" spans="1:4">
      <c r="A45" t="s">
        <v>53</v>
      </c>
      <c r="B45">
        <v>1</v>
      </c>
      <c r="C45">
        <v>1.1940000000000002</v>
      </c>
      <c r="D45">
        <v>1.99</v>
      </c>
    </row>
    <row r="46" spans="1:4">
      <c r="A46" t="s">
        <v>54</v>
      </c>
      <c r="B46">
        <v>1</v>
      </c>
      <c r="C46">
        <v>0.31200000000000006</v>
      </c>
      <c r="D46">
        <v>0.52</v>
      </c>
    </row>
    <row r="47" spans="1:4">
      <c r="A47" t="s">
        <v>55</v>
      </c>
      <c r="B47">
        <v>1</v>
      </c>
      <c r="C47">
        <v>0.31200000000000006</v>
      </c>
      <c r="D47">
        <v>0.52</v>
      </c>
    </row>
    <row r="48" spans="1:4">
      <c r="A48" t="s">
        <v>56</v>
      </c>
      <c r="B48">
        <v>1</v>
      </c>
      <c r="C48">
        <v>1.554</v>
      </c>
      <c r="D48">
        <v>2.59</v>
      </c>
    </row>
    <row r="49" spans="1:4">
      <c r="A49" t="s">
        <v>57</v>
      </c>
      <c r="B49">
        <v>1</v>
      </c>
      <c r="C49">
        <v>1.554</v>
      </c>
      <c r="D49">
        <v>2.59</v>
      </c>
    </row>
    <row r="50" spans="1:4">
      <c r="A50" t="s">
        <v>58</v>
      </c>
      <c r="B50">
        <v>1</v>
      </c>
      <c r="C50">
        <v>0.46200000000000008</v>
      </c>
      <c r="D50">
        <v>0.77</v>
      </c>
    </row>
    <row r="51" spans="1:4">
      <c r="A51" t="s">
        <v>59</v>
      </c>
      <c r="B51">
        <v>1</v>
      </c>
      <c r="C51">
        <v>0.46200000000000008</v>
      </c>
      <c r="D51">
        <v>0.77</v>
      </c>
    </row>
    <row r="52" spans="1:4">
      <c r="A52" t="s">
        <v>60</v>
      </c>
      <c r="B52">
        <v>30</v>
      </c>
      <c r="C52">
        <v>1.2600000000000002</v>
      </c>
      <c r="D52">
        <v>7.0000000000000007E-2</v>
      </c>
    </row>
    <row r="53" spans="1:4">
      <c r="A53" t="s">
        <v>61</v>
      </c>
      <c r="B53">
        <v>30</v>
      </c>
      <c r="C53">
        <v>1.2600000000000002</v>
      </c>
      <c r="D53">
        <v>7.0000000000000007E-2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Foglio1</vt:lpstr>
      <vt:lpstr>'Table 1'!Area_stampa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Borelli</dc:creator>
  <cp:lastModifiedBy>Andrea Antola</cp:lastModifiedBy>
  <cp:lastPrinted>2021-01-26T11:20:21Z</cp:lastPrinted>
  <dcterms:created xsi:type="dcterms:W3CDTF">2021-01-26T11:23:46Z</dcterms:created>
  <dcterms:modified xsi:type="dcterms:W3CDTF">2021-12-02T08:33:32Z</dcterms:modified>
</cp:coreProperties>
</file>